
<file path=[Content_Types].xml><?xml version="1.0" encoding="utf-8"?>
<Types xmlns="http://schemas.openxmlformats.org/package/2006/content-types">
  <Default Extension="3CBd" ContentType="image/png"/>
  <Default Extension="bin" ContentType="application/vnd.openxmlformats-officedocument.spreadsheetml.printerSettings"/>
  <Default Extension="cqv" ContentType="image/png"/>
  <Default Extension="emf" ContentType="image/x-emf"/>
  <Default Extension="jpeg" ContentType="image/jpeg"/>
  <Default Extension="m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/>
  <mc:AlternateContent xmlns:mc="http://schemas.openxmlformats.org/markup-compatibility/2006">
    <mc:Choice Requires="x15">
      <x15ac:absPath xmlns:x15ac="http://schemas.microsoft.com/office/spreadsheetml/2010/11/ac" url="C:\Users\Lenovo\Documents\FRANTECH\MAESTRIA\2 SEMESTRE\INGENIERIA DE SOFTWARE\SIRE\"/>
    </mc:Choice>
  </mc:AlternateContent>
  <xr:revisionPtr revIDLastSave="0" documentId="13_ncr:1_{FC6BB3C4-E23F-4726-BB50-FFEE1E39274B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Matriz de Pruebas" sheetId="1" r:id="rId1"/>
    <sheet name="Hoja1" sheetId="6" r:id="rId2"/>
    <sheet name="Trazabilidad" sheetId="4" r:id="rId3"/>
    <sheet name="Dashboard" sheetId="2" r:id="rId4"/>
    <sheet name="Definiciónes" sheetId="5" r:id="rId5"/>
    <sheet name="Catálogos" sheetId="3" r:id="rId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9" i="6" l="1"/>
  <c r="O8" i="6"/>
  <c r="O7" i="6"/>
  <c r="O6" i="6"/>
  <c r="O5" i="6"/>
  <c r="O4" i="6"/>
  <c r="O2" i="6"/>
  <c r="N38" i="2"/>
  <c r="G7" i="1"/>
  <c r="B5" i="2"/>
  <c r="B4" i="2"/>
  <c r="G2" i="4"/>
  <c r="O22" i="1"/>
  <c r="O23" i="1"/>
  <c r="O24" i="1"/>
  <c r="O20" i="1"/>
  <c r="O25" i="1"/>
  <c r="O26" i="1"/>
  <c r="O27" i="1"/>
  <c r="B10" i="2"/>
  <c r="G4" i="4"/>
  <c r="G7" i="4"/>
  <c r="G11" i="4"/>
  <c r="G12" i="4"/>
  <c r="G5" i="4"/>
  <c r="G6" i="4"/>
  <c r="G8" i="4"/>
  <c r="G9" i="4"/>
  <c r="G10" i="4"/>
  <c r="G13" i="4"/>
  <c r="G14" i="4"/>
  <c r="G15" i="4"/>
  <c r="G16" i="4"/>
  <c r="G17" i="4"/>
  <c r="G18" i="4"/>
  <c r="B20" i="2"/>
  <c r="B18" i="2"/>
  <c r="B11" i="2" l="1"/>
  <c r="B7" i="2"/>
  <c r="B6" i="2"/>
  <c r="G3" i="4"/>
  <c r="B17" i="2" l="1"/>
  <c r="B19" i="2"/>
  <c r="C17" i="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Lenovo</author>
  </authors>
  <commentList>
    <comment ref="P20" authorId="0" shapeId="0" xr:uid="{E2A5FD53-7B0E-44CC-85AA-0C855B7BABEA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21" authorId="0" shapeId="0" xr:uid="{7D090D88-2346-49C2-AE13-6D1E31875FAE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22" authorId="0" shapeId="0" xr:uid="{C5BEA562-BF62-4114-9CC3-07C9B76074ED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23" authorId="0" shapeId="0" xr:uid="{D77EB0ED-D2C8-4076-90B7-6E2AD6CD5556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24" authorId="0" shapeId="0" xr:uid="{821E9CAA-B7C9-48DA-B4B0-0456729872ED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25" authorId="0" shapeId="0" xr:uid="{593F48CA-E5BB-4BA8-A92D-77624D6DB59D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26" authorId="0" shapeId="0" xr:uid="{A48125F5-67C6-48F7-9DE5-E8BED5545B35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27" authorId="0" shapeId="0" xr:uid="{1310E03D-7624-477D-AB0F-48BF3377F465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28" authorId="0" shapeId="0" xr:uid="{E18DA292-E22D-473A-9D96-FCDF71FD8B85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29" authorId="0" shapeId="0" xr:uid="{73B5CBFB-06A1-4EEA-A8FA-3114144BEBB2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0" authorId="0" shapeId="0" xr:uid="{A8AABF09-C402-4DE1-A21A-FA179C496FC6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1" authorId="0" shapeId="0" xr:uid="{D11C9C32-A33B-4E39-A88F-EC97D67F2D11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2" authorId="0" shapeId="0" xr:uid="{EDF3520E-7DBF-41D3-9F5D-027AF09CCB7E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3" authorId="0" shapeId="0" xr:uid="{9469EA4F-92B5-4DF6-B46F-9083DD033489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4" authorId="0" shapeId="0" xr:uid="{F912A4AA-784C-471F-9540-95CD487DC350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5" authorId="0" shapeId="0" xr:uid="{6E2823CB-0AAA-4901-A4F8-BDC3FEE6B96A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6" authorId="0" shapeId="0" xr:uid="{2F50CFE9-CF00-4331-A736-5A8EBBF2364C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Lenovo</author>
  </authors>
  <commentList>
    <comment ref="P2" authorId="0" shapeId="0" xr:uid="{CCDA8325-12E4-454F-A289-8DE679335E42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" authorId="0" shapeId="0" xr:uid="{BE7AD056-FFE8-413A-8893-D3D98B75C35F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4" authorId="0" shapeId="0" xr:uid="{A3DC92AE-1F20-44A6-8B7C-6F142D12792B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5" authorId="0" shapeId="0" xr:uid="{5F1AB35A-A427-4504-AC50-07E74DF30C53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6" authorId="0" shapeId="0" xr:uid="{83DB38A3-DCB3-405D-8DC6-DBC841420BC5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7" authorId="0" shapeId="0" xr:uid="{236F6537-3124-41DA-8A1B-5A979C7D9A5F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8" authorId="0" shapeId="0" xr:uid="{A3240C3D-1681-4D28-80DF-4D39CA364142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9" authorId="0" shapeId="0" xr:uid="{F07BE0A6-03EE-4372-95C9-1C66F905C056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10" authorId="0" shapeId="0" xr:uid="{7413A12F-646D-48C7-8865-9998753F96C8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11" authorId="0" shapeId="0" xr:uid="{A2A70905-D85B-484F-86A9-8D1577E25BC9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12" authorId="0" shapeId="0" xr:uid="{391452DE-E5FA-4732-87D2-6CCF8959B78C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13" authorId="0" shapeId="0" xr:uid="{59CAFA2B-BFB8-41CB-A856-495C70749168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14" authorId="0" shapeId="0" xr:uid="{A9C8FBA7-3D7A-4EBF-B271-1C05F10A2859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15" authorId="0" shapeId="0" xr:uid="{8E7D6CDE-F70C-4155-8F8C-A93EBA7D0D02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16" authorId="0" shapeId="0" xr:uid="{6B5EC9C9-55DF-4161-BAB6-587B30837E2C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17" authorId="0" shapeId="0" xr:uid="{6B804ACE-44A9-4AF4-B995-B049CF4656F4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18" authorId="0" shapeId="0" xr:uid="{F20D2CB3-7D30-4671-891B-821B26CE0E44}">
      <text>
        <r>
          <rPr>
            <b/>
            <sz val="9"/>
            <color indexed="81"/>
            <rFont val="Tahoma"/>
            <charset val="1"/>
          </rPr>
          <t>Lenovo: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</futureMetadata>
  <valueMetadata count="2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</valueMetadata>
</metadata>
</file>

<file path=xl/sharedStrings.xml><?xml version="1.0" encoding="utf-8"?>
<sst xmlns="http://schemas.openxmlformats.org/spreadsheetml/2006/main" count="708" uniqueCount="186">
  <si>
    <t>Fecha de ejecución: 2025-11-14</t>
  </si>
  <si>
    <t>ID</t>
  </si>
  <si>
    <t>Módulo</t>
  </si>
  <si>
    <t>Nivel ISTQB</t>
  </si>
  <si>
    <t>Técnica ISTQB</t>
  </si>
  <si>
    <t>Tipo de Prueba</t>
  </si>
  <si>
    <t>Descripción</t>
  </si>
  <si>
    <t>Precondiciones</t>
  </si>
  <si>
    <t>Pasos</t>
  </si>
  <si>
    <t>Datos de Prueba</t>
  </si>
  <si>
    <t>Resultado Esperado</t>
  </si>
  <si>
    <t>Resultado Obtenido</t>
  </si>
  <si>
    <t>Estado</t>
  </si>
  <si>
    <t>Severidad</t>
  </si>
  <si>
    <t>Prioridad</t>
  </si>
  <si>
    <t>TC-001</t>
  </si>
  <si>
    <t>Login</t>
  </si>
  <si>
    <t>Sistema</t>
  </si>
  <si>
    <t>Partición de equivalencia</t>
  </si>
  <si>
    <t>Funcional</t>
  </si>
  <si>
    <t>Login correcto</t>
  </si>
  <si>
    <t>No ejecutada</t>
  </si>
  <si>
    <t>Media</t>
  </si>
  <si>
    <t>Valores límite</t>
  </si>
  <si>
    <t>TC-003</t>
  </si>
  <si>
    <t>Aceptación</t>
  </si>
  <si>
    <t>Caso de uso</t>
  </si>
  <si>
    <t>TC-004</t>
  </si>
  <si>
    <t>Usuarios</t>
  </si>
  <si>
    <t>Unidad</t>
  </si>
  <si>
    <t>Alta de usuario docente</t>
  </si>
  <si>
    <t>TC-005</t>
  </si>
  <si>
    <t>Integración</t>
  </si>
  <si>
    <t>Transición de estados</t>
  </si>
  <si>
    <t>Edición de usuario</t>
  </si>
  <si>
    <t>TC-006</t>
  </si>
  <si>
    <t>Reglas de negocio</t>
  </si>
  <si>
    <t>Intentar duplicado</t>
  </si>
  <si>
    <t>TC-007</t>
  </si>
  <si>
    <t>Incidencias</t>
  </si>
  <si>
    <t>Registrar incidencia mínima</t>
  </si>
  <si>
    <t>TC-008</t>
  </si>
  <si>
    <t>Tablas de decisión</t>
  </si>
  <si>
    <t>Adjuntar evidencia</t>
  </si>
  <si>
    <t>TC-009</t>
  </si>
  <si>
    <t>TC-010</t>
  </si>
  <si>
    <t>Reportes</t>
  </si>
  <si>
    <t>TC-011</t>
  </si>
  <si>
    <t>Reporte por grupo</t>
  </si>
  <si>
    <t>TC-012</t>
  </si>
  <si>
    <t>TC-013</t>
  </si>
  <si>
    <t>Catálogos</t>
  </si>
  <si>
    <t>Alta de catálogo</t>
  </si>
  <si>
    <t>TC-014</t>
  </si>
  <si>
    <t>Actualizar catálogo</t>
  </si>
  <si>
    <t>TC-015</t>
  </si>
  <si>
    <t>Eliminar catálogo con dependencias</t>
  </si>
  <si>
    <t>TC-016</t>
  </si>
  <si>
    <t>Grupos</t>
  </si>
  <si>
    <t>Crear grupo</t>
  </si>
  <si>
    <t>TC-017</t>
  </si>
  <si>
    <t>Asignar alumno</t>
  </si>
  <si>
    <t>TC-018</t>
  </si>
  <si>
    <t>Reasignación completa</t>
  </si>
  <si>
    <t>Porcentaje Avance</t>
  </si>
  <si>
    <t>Alta</t>
  </si>
  <si>
    <t>Ejecutando</t>
  </si>
  <si>
    <t>Baja</t>
  </si>
  <si>
    <t>Bloqueada</t>
  </si>
  <si>
    <t>En revisión</t>
  </si>
  <si>
    <t>ID Requerimiento (RF)</t>
  </si>
  <si>
    <t>Descripción RF</t>
  </si>
  <si>
    <t>Casos de Prueba Asociados (TC)</t>
  </si>
  <si>
    <t>Estado del Caso de Prueba</t>
  </si>
  <si>
    <t>RF-LOG</t>
  </si>
  <si>
    <t>Requerimiento funcional relacionado con módulo Login</t>
  </si>
  <si>
    <t>RF-USU</t>
  </si>
  <si>
    <t>Requerimiento funcional relacionado con módulo Usuarios</t>
  </si>
  <si>
    <t>RF-INC</t>
  </si>
  <si>
    <t>Requerimiento funcional relacionado con módulo Incidencias</t>
  </si>
  <si>
    <t>RF-REP</t>
  </si>
  <si>
    <t>Requerimiento funcional relacionado con módulo Reportes</t>
  </si>
  <si>
    <t>RF-CAT</t>
  </si>
  <si>
    <t>Requerimiento funcional relacionado con módulo Catálogos</t>
  </si>
  <si>
    <t>RF-GRU</t>
  </si>
  <si>
    <t>Requerimiento funcional relacionado con módulo Grupos</t>
  </si>
  <si>
    <t>Dispositivo Móvil y usuario válido</t>
  </si>
  <si>
    <t>1. Abrir aplicación
2. Llenado de correo y contraseña
3. Validar respuesta</t>
  </si>
  <si>
    <t>1. Abrir aplicación
2. Ejecutar acción
3. Validar respuesta</t>
  </si>
  <si>
    <t>1. Abrir aplicación
2. Realizar Login
3. Abrir opcion Alta docentes
4.Llenar formulario
5.Validar registro correcto</t>
  </si>
  <si>
    <t>1. Abrir aplicación
2. Realizar Login
3. Abrir opcion edición de docentes
4.Actualizar algún dato del formulario
5.Validar actualización correcta</t>
  </si>
  <si>
    <t>1. Abrir aplicación
2. Realizar Login
3. Abrir opcion Alta docentes
4.Llenar formulario con datos de un registro ya realizado (Nombre, id, correo)
5.Validar mensaje de error.</t>
  </si>
  <si>
    <t>1. Abrir aplicación
2. Realizar Login
3. Abrir opcion  Alta de incidencia
4.Llenar formulario con los datos obligatorios minimos.
5.Validar registro correcto</t>
  </si>
  <si>
    <t>1. Abrir aplicación
2. Realizar Login
3. Abrir opcion  Alta de incidencia
4.Llenar formulario agregando algun archivo o imagen de evidencia
5.Validar registro correcto</t>
  </si>
  <si>
    <t>1. Abrir módulo de reportes
2. Seleccionar un grupo 
3. Validar visualizacion correcta de registros</t>
  </si>
  <si>
    <t>1. Abrir módulo de reportes
2. Seleccionar un grupo 
3. Validar visualizacion correcta de registros
4. Exportar a PDF / Excel</t>
  </si>
  <si>
    <t>1. Abrir módulo de catálogos
2. seleccionar un catálogo
3.Llenar datos
4. Validar registro correcto</t>
  </si>
  <si>
    <t>1. Abrir módulo de catálogos
2. seleccionar un catálogo
3.Seleccionar un registro a editar
4. Modificar el registro
5. Validar registro correcto</t>
  </si>
  <si>
    <t>1. Abrir módulo de catálogos
2. seleccionar un catálogo
3. Intentar eliminación del catálogo
4. Validar mensaje de error</t>
  </si>
  <si>
    <t>1. Abrir módulo de grupos
2. seleccionar un grupo
3.Llenar datos
4. Validar registro correcto</t>
  </si>
  <si>
    <t>1. Abrir módulo de grupos
2. seleccionar un grupo
3.Quitar relacción de un alumnos del grupo
4. Cambiar de grupo
5. Relaccionar el alumno a un nuevo grupo
6. Validar asignación correcta</t>
  </si>
  <si>
    <t>1. Abrir módulo de grupos
2. seleccionar un grupo
3.Relaccionar alumnos activos al grupo
4. Validar asignación correcta</t>
  </si>
  <si>
    <t>Total de pruebas</t>
  </si>
  <si>
    <t>Total de pruebas validas</t>
  </si>
  <si>
    <t>Pruebas realizadas</t>
  </si>
  <si>
    <t>Técnica</t>
  </si>
  <si>
    <t>Etiqueta breve / Explicación</t>
  </si>
  <si>
    <t>Se prueban grupos de datos representativos.</t>
  </si>
  <si>
    <t>Verifica fallas en límites mínimo/máximo.</t>
  </si>
  <si>
    <t>Tabla de decisión</t>
  </si>
  <si>
    <t>Valida reglas combinadas y condiciones múltiples.</t>
  </si>
  <si>
    <t>Prueba cambios de estatus o pasos del flujo.</t>
  </si>
  <si>
    <t>Prueba exploratoria</t>
  </si>
  <si>
    <t>Se busca detectar fallas navegando libremente.</t>
  </si>
  <si>
    <t>Adivinanza de errores</t>
  </si>
  <si>
    <t>Se prueban casos típicos donde suele fallar.</t>
  </si>
  <si>
    <t>Cobertura de decisiones</t>
  </si>
  <si>
    <t>Se prueba cada rama del código.</t>
  </si>
  <si>
    <t>Cobertura de condiciones</t>
  </si>
  <si>
    <t>Se prueban todas las condiciones lógicas.</t>
  </si>
  <si>
    <t>Valor</t>
  </si>
  <si>
    <t>Prueba de funciones internas del código.</t>
  </si>
  <si>
    <t>Prueba entre módulos que interactúan.</t>
  </si>
  <si>
    <t>Prueba del sistema completo “end-to-end”.</t>
  </si>
  <si>
    <t>Prueba final realizada por el usuario.</t>
  </si>
  <si>
    <t>us: rene1.lorea@soycecytem.mx
pass: 123456</t>
  </si>
  <si>
    <t>Acceso al menú principal</t>
  </si>
  <si>
    <t>usuario: yue101089@gmail.com
pass: 123456</t>
  </si>
  <si>
    <t>Registro Correcto</t>
  </si>
  <si>
    <t>Login con rol "Docente"</t>
  </si>
  <si>
    <t>usuario: lramirez@gn3rh.com
pass: 789456</t>
  </si>
  <si>
    <t>Registro Actualizado</t>
  </si>
  <si>
    <t>Mensaje de error de usuario ya existe</t>
  </si>
  <si>
    <t>no se puede acceder al modulo</t>
  </si>
  <si>
    <t>Registro correcto</t>
  </si>
  <si>
    <t>Alumno: Cualquier de los activos
Reporte: Prueba</t>
  </si>
  <si>
    <t>No se cargo la pantalla para registrar una nueva incidencia</t>
  </si>
  <si>
    <t>Subir una imagen / Archivo de texto</t>
  </si>
  <si>
    <t>Archivo Adjuntado</t>
  </si>
  <si>
    <t>NA</t>
  </si>
  <si>
    <t>1. Abrir módulo de reportes
2. Seleccionar un grupo que contenga algun reporte de incidencia.
3. Validar visualizacion correcta de registros</t>
  </si>
  <si>
    <t>Enviar por correo</t>
  </si>
  <si>
    <t>TOTAL</t>
  </si>
  <si>
    <t>PENDIENTES</t>
  </si>
  <si>
    <t>TERMINADOS</t>
  </si>
  <si>
    <t xml:space="preserve">Acceso a Menú principal </t>
  </si>
  <si>
    <t>usuario: erick@gmail.com
pass: 123456
Rol: Administrador</t>
  </si>
  <si>
    <t>Actualizacion correcta</t>
  </si>
  <si>
    <t>Mensaje de actualizacion correcta</t>
  </si>
  <si>
    <t xml:space="preserve">usuario: erick@gmail.com
pass: 123456
</t>
  </si>
  <si>
    <t>Grupo : 202</t>
  </si>
  <si>
    <t>Registros relaccionados al grupo seleccionado</t>
  </si>
  <si>
    <t>1 o varios registros pertenecientes al filtro seleccionado</t>
  </si>
  <si>
    <t>Reporte por Alumno</t>
  </si>
  <si>
    <t xml:space="preserve">Seleccionar un alumno </t>
  </si>
  <si>
    <t>Registros del alumno filtrado</t>
  </si>
  <si>
    <t>Seleccionar un filtro grupo o alumno y enviar por correo</t>
  </si>
  <si>
    <t>envio correcto</t>
  </si>
  <si>
    <t>Error del proceso de envio</t>
  </si>
  <si>
    <t>Indisiplina
Leve</t>
  </si>
  <si>
    <t>Indisiplina2
Leve</t>
  </si>
  <si>
    <t>Se actualizo el registro</t>
  </si>
  <si>
    <t>Registro actualizado</t>
  </si>
  <si>
    <t>Eliminar un catalogo con registros</t>
  </si>
  <si>
    <t>No permitir eliminar el registro relaccionado a una incidencia</t>
  </si>
  <si>
    <t>No hay mensaje pero no permite eliminar el registro relaccionado</t>
  </si>
  <si>
    <t>Registro realizado</t>
  </si>
  <si>
    <t>Crear gurpo : 301 de 3</t>
  </si>
  <si>
    <t>Ya existe un usuario con este correo electronico</t>
  </si>
  <si>
    <t>Evidencia 1</t>
  </si>
  <si>
    <t>Evidencias 2</t>
  </si>
  <si>
    <t>Fallo</t>
  </si>
  <si>
    <t>Aprobado</t>
  </si>
  <si>
    <t>Total de actividades</t>
  </si>
  <si>
    <t>Actividades terminadas</t>
  </si>
  <si>
    <t>%avance</t>
  </si>
  <si>
    <t>SIRE - Matriz de Pruebas (Versión ISTQB - v5.6</t>
  </si>
  <si>
    <t>Re asignacion de grupo: paso del 501 &gt; 101</t>
  </si>
  <si>
    <t>Se actualizo el grupo del alumno</t>
  </si>
  <si>
    <t>Asignar al alumno a un grupo 501</t>
  </si>
  <si>
    <t>Se creo correctamente el alumno y se relacciono al grupo 501</t>
  </si>
  <si>
    <t>Registro completo de seguimiento</t>
  </si>
  <si>
    <t>1. Abrir aplicación
2. Realizar Login
3. Abrir opcion  Alta de incidencia
4.Llenar formulario
5.Validar registro correcto
6. Agregar un nuevo registro de seguimiento
7. Validar registro correcto</t>
  </si>
  <si>
    <t>Agregar una imagen de seguimiento</t>
  </si>
  <si>
    <t>El seguimiento se guardo correctamente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</si>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</sst>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Calibri"/>
      <family val="2"/>
      <scheme val="minor"/>
    </font>
    <font>
      <b/>
      <sz val="11"/>
      <name val="Calibri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4"/>
      <name val="Calibri"/>
      <family val="2"/>
    </font>
    <font>
      <sz val="14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3.5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11">
    <fill>
      <patternFill patternType="none"/>
    </fill>
    <fill>
      <patternFill patternType="gray125"/>
    </fill>
    <fill>
      <patternFill patternType="solid">
        <fgColor rgb="FFE8F4FF"/>
      </patternFill>
    </fill>
    <fill>
      <patternFill patternType="solid">
        <fgColor rgb="FFE3FFE8"/>
      </patternFill>
    </fill>
    <fill>
      <patternFill patternType="solid">
        <fgColor rgb="FFFFF4E3"/>
      </patternFill>
    </fill>
    <fill>
      <patternFill patternType="solid">
        <fgColor rgb="FFF0E3FF"/>
      </patternFill>
    </fill>
    <fill>
      <patternFill patternType="solid">
        <fgColor rgb="FFFFE3E3"/>
      </patternFill>
    </fill>
    <fill>
      <patternFill patternType="solid">
        <fgColor rgb="FFE3F8FF"/>
      </patternFill>
    </fill>
    <fill>
      <patternFill patternType="solid">
        <fgColor rgb="FFB7D4EA"/>
      </patternFill>
    </fill>
    <fill>
      <patternFill patternType="solid">
        <fgColor theme="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theme="4"/>
      </left>
      <right/>
      <top style="thin">
        <color theme="4"/>
      </top>
      <bottom/>
      <diagonal/>
    </border>
  </borders>
  <cellStyleXfs count="4">
    <xf numFmtId="0" fontId="0" fillId="0" borderId="0"/>
    <xf numFmtId="9" fontId="2" fillId="0" borderId="0" applyFont="0" applyFill="0" applyBorder="0" applyAlignment="0" applyProtection="0"/>
    <xf numFmtId="0" fontId="4" fillId="9" borderId="0" applyNumberFormat="0" applyBorder="0" applyAlignment="0" applyProtection="0"/>
    <xf numFmtId="0" fontId="9" fillId="0" borderId="0" applyNumberFormat="0" applyFill="0" applyBorder="0" applyAlignment="0" applyProtection="0"/>
  </cellStyleXfs>
  <cellXfs count="69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1" fillId="8" borderId="0" xfId="0" applyFont="1" applyFill="1" applyAlignment="1">
      <alignment horizontal="center"/>
    </xf>
    <xf numFmtId="0" fontId="0" fillId="0" borderId="0" xfId="0" applyAlignment="1">
      <alignment wrapText="1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10" borderId="0" xfId="0" applyFill="1"/>
    <xf numFmtId="0" fontId="4" fillId="10" borderId="0" xfId="0" applyFont="1" applyFill="1"/>
    <xf numFmtId="0" fontId="7" fillId="9" borderId="0" xfId="2" applyFont="1" applyAlignment="1">
      <alignment horizontal="center" vertical="center" wrapText="1"/>
    </xf>
    <xf numFmtId="0" fontId="0" fillId="2" borderId="0" xfId="0" applyFill="1" applyAlignment="1">
      <alignment horizontal="left" vertical="center"/>
    </xf>
    <xf numFmtId="0" fontId="0" fillId="2" borderId="0" xfId="0" applyFill="1" applyAlignment="1">
      <alignment horizontal="left" vertical="center" wrapText="1"/>
    </xf>
    <xf numFmtId="0" fontId="0" fillId="3" borderId="0" xfId="0" applyFill="1" applyAlignment="1">
      <alignment horizontal="left" vertical="center"/>
    </xf>
    <xf numFmtId="0" fontId="0" fillId="3" borderId="0" xfId="0" applyFill="1" applyAlignment="1">
      <alignment horizontal="left" vertical="center" wrapText="1"/>
    </xf>
    <xf numFmtId="0" fontId="0" fillId="4" borderId="0" xfId="0" applyFill="1" applyAlignment="1">
      <alignment horizontal="left" vertical="center"/>
    </xf>
    <xf numFmtId="0" fontId="0" fillId="4" borderId="0" xfId="0" applyFill="1" applyAlignment="1">
      <alignment horizontal="left" vertical="center" wrapText="1"/>
    </xf>
    <xf numFmtId="0" fontId="0" fillId="5" borderId="0" xfId="0" applyFill="1" applyAlignment="1">
      <alignment horizontal="left" vertical="center"/>
    </xf>
    <xf numFmtId="0" fontId="0" fillId="5" borderId="0" xfId="0" applyFill="1" applyAlignment="1">
      <alignment horizontal="left" vertical="center" wrapText="1"/>
    </xf>
    <xf numFmtId="0" fontId="0" fillId="6" borderId="0" xfId="0" applyFill="1" applyAlignment="1">
      <alignment horizontal="left" vertical="center"/>
    </xf>
    <xf numFmtId="0" fontId="0" fillId="6" borderId="0" xfId="0" applyFill="1" applyAlignment="1">
      <alignment horizontal="left" vertical="center" wrapText="1"/>
    </xf>
    <xf numFmtId="0" fontId="0" fillId="7" borderId="0" xfId="0" applyFill="1" applyAlignment="1">
      <alignment horizontal="left" vertical="center"/>
    </xf>
    <xf numFmtId="0" fontId="0" fillId="7" borderId="0" xfId="0" applyFill="1" applyAlignment="1">
      <alignment horizontal="left" vertical="center" wrapText="1"/>
    </xf>
    <xf numFmtId="0" fontId="5" fillId="10" borderId="0" xfId="0" applyFont="1" applyFill="1"/>
    <xf numFmtId="0" fontId="6" fillId="10" borderId="0" xfId="0" applyFont="1" applyFill="1"/>
    <xf numFmtId="0" fontId="3" fillId="0" borderId="0" xfId="0" applyFont="1" applyAlignment="1">
      <alignment horizontal="center" vertical="center" wrapText="1"/>
    </xf>
    <xf numFmtId="0" fontId="0" fillId="0" borderId="0" xfId="0" applyAlignment="1">
      <alignment vertical="center" wrapText="1"/>
    </xf>
    <xf numFmtId="0" fontId="3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0" fontId="0" fillId="2" borderId="0" xfId="0" applyFill="1" applyAlignment="1">
      <alignment horizontal="center" vertical="center" wrapText="1"/>
    </xf>
    <xf numFmtId="0" fontId="5" fillId="10" borderId="0" xfId="0" applyFont="1" applyFill="1" applyAlignment="1">
      <alignment horizontal="center" vertical="center" wrapText="1"/>
    </xf>
    <xf numFmtId="0" fontId="6" fillId="10" borderId="0" xfId="0" applyFont="1" applyFill="1" applyAlignment="1">
      <alignment horizontal="center" vertical="center" wrapText="1"/>
    </xf>
    <xf numFmtId="0" fontId="9" fillId="2" borderId="0" xfId="3" applyFill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9" fillId="3" borderId="0" xfId="3" applyFill="1" applyAlignment="1">
      <alignment horizontal="left" vertical="center" wrapText="1"/>
    </xf>
    <xf numFmtId="0" fontId="0" fillId="2" borderId="0" xfId="0" applyFill="1" applyAlignment="1">
      <alignment wrapText="1"/>
    </xf>
    <xf numFmtId="0" fontId="0" fillId="3" borderId="0" xfId="0" applyFill="1" applyAlignment="1">
      <alignment wrapText="1"/>
    </xf>
    <xf numFmtId="0" fontId="0" fillId="4" borderId="0" xfId="0" applyFill="1" applyAlignment="1">
      <alignment wrapText="1"/>
    </xf>
    <xf numFmtId="0" fontId="0" fillId="5" borderId="0" xfId="0" applyFill="1" applyAlignment="1">
      <alignment wrapText="1"/>
    </xf>
    <xf numFmtId="0" fontId="0" fillId="6" borderId="0" xfId="0" applyFill="1" applyAlignment="1">
      <alignment wrapText="1"/>
    </xf>
    <xf numFmtId="0" fontId="9" fillId="2" borderId="0" xfId="3" applyFill="1" applyAlignment="1">
      <alignment horizontal="left" vertical="center" wrapText="1"/>
    </xf>
    <xf numFmtId="0" fontId="10" fillId="0" borderId="0" xfId="0" applyFont="1"/>
    <xf numFmtId="0" fontId="10" fillId="10" borderId="0" xfId="0" applyFont="1" applyFill="1"/>
    <xf numFmtId="13" fontId="10" fillId="10" borderId="0" xfId="0" applyNumberFormat="1" applyFont="1" applyFill="1" applyAlignment="1">
      <alignment horizontal="center" vertical="center"/>
    </xf>
    <xf numFmtId="9" fontId="10" fillId="10" borderId="0" xfId="1" applyFont="1" applyFill="1" applyBorder="1" applyAlignment="1">
      <alignment horizontal="center" vertical="center"/>
    </xf>
    <xf numFmtId="0" fontId="10" fillId="10" borderId="0" xfId="0" applyFont="1" applyFill="1" applyAlignment="1">
      <alignment horizontal="center" vertical="center"/>
    </xf>
    <xf numFmtId="0" fontId="0" fillId="10" borderId="0" xfId="0" applyFill="1" applyAlignment="1">
      <alignment vertical="center"/>
    </xf>
    <xf numFmtId="0" fontId="0" fillId="10" borderId="0" xfId="0" applyFill="1" applyAlignment="1">
      <alignment horizontal="center" vertical="center" wrapText="1"/>
    </xf>
    <xf numFmtId="9" fontId="4" fillId="10" borderId="0" xfId="1" applyFont="1" applyFill="1"/>
    <xf numFmtId="0" fontId="11" fillId="10" borderId="0" xfId="0" applyFont="1" applyFill="1"/>
    <xf numFmtId="0" fontId="0" fillId="3" borderId="0" xfId="0" applyFill="1" applyAlignment="1">
      <alignment horizontal="center"/>
    </xf>
    <xf numFmtId="0" fontId="0" fillId="4" borderId="0" xfId="0" applyFill="1" applyAlignment="1">
      <alignment horizontal="center"/>
    </xf>
    <xf numFmtId="0" fontId="0" fillId="5" borderId="0" xfId="0" applyFill="1" applyAlignment="1">
      <alignment horizontal="center"/>
    </xf>
    <xf numFmtId="0" fontId="0" fillId="6" borderId="0" xfId="0" applyFill="1" applyAlignment="1">
      <alignment horizontal="center"/>
    </xf>
    <xf numFmtId="0" fontId="0" fillId="7" borderId="0" xfId="0" applyFill="1" applyAlignment="1">
      <alignment horizontal="center"/>
    </xf>
    <xf numFmtId="9" fontId="0" fillId="10" borderId="0" xfId="0" applyNumberFormat="1" applyFill="1" applyAlignment="1">
      <alignment vertical="center"/>
    </xf>
    <xf numFmtId="9" fontId="0" fillId="10" borderId="0" xfId="1" applyFont="1" applyFill="1"/>
    <xf numFmtId="0" fontId="0" fillId="0" borderId="1" xfId="0" applyBorder="1"/>
    <xf numFmtId="0" fontId="6" fillId="10" borderId="0" xfId="0" applyFont="1" applyFill="1" applyAlignment="1">
      <alignment horizontal="center"/>
    </xf>
    <xf numFmtId="0" fontId="5" fillId="10" borderId="0" xfId="0" applyFont="1" applyFill="1" applyAlignment="1">
      <alignment horizontal="center"/>
    </xf>
    <xf numFmtId="0" fontId="0" fillId="10" borderId="0" xfId="0" applyFill="1" applyAlignment="1">
      <alignment horizontal="center" wrapText="1"/>
    </xf>
    <xf numFmtId="0" fontId="0" fillId="10" borderId="0" xfId="0" applyFill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7" fillId="9" borderId="0" xfId="2" applyFont="1" applyAlignment="1">
      <alignment horizontal="left" vertical="center" wrapText="1"/>
    </xf>
    <xf numFmtId="0" fontId="0" fillId="0" borderId="0" xfId="0" applyAlignment="1">
      <alignment horizontal="left" vertical="center"/>
    </xf>
  </cellXfs>
  <cellStyles count="4">
    <cellStyle name="Énfasis1" xfId="2" builtinId="29"/>
    <cellStyle name="Hipervínculo" xfId="3" builtinId="8"/>
    <cellStyle name="Normal" xfId="0" builtinId="0"/>
    <cellStyle name="Porcentaje" xfId="1" builtinId="5"/>
  </cellStyles>
  <dxfs count="30">
    <dxf>
      <fill>
        <patternFill patternType="solid">
          <fgColor rgb="FFCCFFCC"/>
        </patternFill>
      </fill>
    </dxf>
    <dxf>
      <fill>
        <patternFill patternType="solid">
          <fgColor rgb="FFFFF2CC"/>
        </patternFill>
      </fill>
    </dxf>
    <dxf>
      <fill>
        <patternFill patternType="solid">
          <fgColor rgb="FFFF9999"/>
        </patternFill>
      </fill>
    </dxf>
    <dxf>
      <fill>
        <patternFill>
          <fgColor rgb="FF66FF66"/>
          <bgColor rgb="FF92D050"/>
        </patternFill>
      </fill>
    </dxf>
    <dxf>
      <fill>
        <patternFill>
          <bgColor theme="5" tint="0.59996337778862885"/>
        </patternFill>
      </fill>
    </dxf>
    <dxf>
      <fill>
        <patternFill>
          <bgColor theme="3" tint="0.59996337778862885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 patternType="solid">
          <fgColor rgb="FFCCFFCC"/>
        </patternFill>
      </fill>
    </dxf>
    <dxf>
      <fill>
        <patternFill patternType="solid">
          <fgColor rgb="FFFFF2CC"/>
        </patternFill>
      </fill>
    </dxf>
    <dxf>
      <fill>
        <patternFill patternType="solid">
          <fgColor rgb="FFFF9999"/>
        </patternFill>
      </fill>
    </dxf>
    <dxf>
      <fill>
        <patternFill>
          <fgColor rgb="FF66FF66"/>
          <bgColor rgb="FF92D050"/>
        </patternFill>
      </fill>
    </dxf>
    <dxf>
      <fill>
        <patternFill>
          <bgColor theme="5" tint="0.59996337778862885"/>
        </patternFill>
      </fill>
    </dxf>
    <dxf>
      <fill>
        <patternFill>
          <bgColor theme="3" tint="0.59996337778862885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fgColor rgb="FF66FF66"/>
          <bgColor rgb="FF92D050"/>
        </patternFill>
      </fill>
    </dxf>
    <dxf>
      <fill>
        <patternFill>
          <bgColor theme="5" tint="0.59996337778862885"/>
        </patternFill>
      </fill>
    </dxf>
    <dxf>
      <fill>
        <patternFill>
          <bgColor theme="3" tint="0.59996337778862885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 patternType="solid">
          <fgColor rgb="FFCCFFCC"/>
        </patternFill>
      </fill>
    </dxf>
    <dxf>
      <fill>
        <patternFill patternType="solid">
          <fgColor rgb="FFFFF2CC"/>
        </patternFill>
      </fill>
    </dxf>
    <dxf>
      <fill>
        <patternFill patternType="solid">
          <fgColor rgb="FFFF9999"/>
        </patternFill>
      </fill>
    </dxf>
    <dxf>
      <fill>
        <patternFill>
          <fgColor rgb="FF66FF66"/>
          <bgColor rgb="FF92D050"/>
        </patternFill>
      </fill>
    </dxf>
    <dxf>
      <fill>
        <patternFill>
          <bgColor theme="5" tint="0.59996337778862885"/>
        </patternFill>
      </fill>
    </dxf>
    <dxf>
      <fill>
        <patternFill>
          <bgColor theme="3" tint="0.59996337778862885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none"/>
      </font>
      <fill>
        <patternFill patternType="solid">
          <fgColor indexed="64"/>
          <bgColor rgb="FFB7D4EA"/>
        </patternFill>
      </fill>
      <alignment horizontal="center" vertical="bottom" textRotation="0" wrapText="0" indent="0" justifyLastLine="0" shrinkToFit="0" readingOrder="0"/>
    </dxf>
  </dxfs>
  <tableStyles count="0" defaultTableStyle="TableStyleMedium9" defaultPivotStyle="PivotStyleLight16"/>
  <colors>
    <mruColors>
      <color rgb="FF66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20/07/relationships/rdRichValueWebImage" Target="richData/rdRichValueWebImage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microsoft.com/office/2017/06/relationships/rdRichValueStructure" Target="richData/rdrichvaluestructure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1"/>
        <c:ser>
          <c:idx val="1"/>
          <c:order val="0"/>
          <c:tx>
            <c:strRef>
              <c:f>Dashboard!$A$4:$A$7</c:f>
              <c:strCache>
                <c:ptCount val="4"/>
                <c:pt idx="0">
                  <c:v>Aprobado</c:v>
                </c:pt>
                <c:pt idx="1">
                  <c:v>Fallo</c:v>
                </c:pt>
                <c:pt idx="2">
                  <c:v>Ejecutando</c:v>
                </c:pt>
                <c:pt idx="3">
                  <c:v>No ejecutada</c:v>
                </c:pt>
              </c:strCache>
            </c:strRef>
          </c:tx>
          <c:invertIfNegative val="0"/>
          <c:dPt>
            <c:idx val="0"/>
            <c:invertIfNegative val="0"/>
            <c:bubble3D val="0"/>
            <c:spPr>
              <a:solidFill>
                <a:srgbClr val="00B050"/>
              </a:soli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9-0A6E-4159-BB0B-844700264EA7}"/>
              </c:ext>
            </c:extLst>
          </c:dPt>
          <c:dPt>
            <c:idx val="1"/>
            <c:invertIfNegative val="0"/>
            <c:bubble3D val="0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3-EE0E-43A0-9203-C6BE99E2EC94}"/>
              </c:ext>
            </c:extLst>
          </c:dPt>
          <c:dPt>
            <c:idx val="2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8-0A6E-4159-BB0B-844700264EA7}"/>
              </c:ext>
            </c:extLst>
          </c:dPt>
          <c:dPt>
            <c:idx val="3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7-0A6E-4159-BB0B-844700264EA7}"/>
              </c:ext>
            </c:extLst>
          </c:dPt>
          <c:cat>
            <c:strRef>
              <c:f>Dashboard!$A$4:$A$7</c:f>
              <c:strCache>
                <c:ptCount val="4"/>
                <c:pt idx="0">
                  <c:v>Aprobado</c:v>
                </c:pt>
                <c:pt idx="1">
                  <c:v>Fallo</c:v>
                </c:pt>
                <c:pt idx="2">
                  <c:v>Ejecutando</c:v>
                </c:pt>
                <c:pt idx="3">
                  <c:v>No ejecutada</c:v>
                </c:pt>
              </c:strCache>
            </c:strRef>
          </c:cat>
          <c:val>
            <c:numRef>
              <c:f>Dashboard!$B$4:$B$7</c:f>
              <c:numCache>
                <c:formatCode>General</c:formatCode>
                <c:ptCount val="4"/>
                <c:pt idx="0">
                  <c:v>17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A6E-4159-BB0B-844700264E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28356784"/>
        <c:axId val="1428357744"/>
      </c:barChart>
      <c:catAx>
        <c:axId val="1428356784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1" i="1" u="none" strike="noStrike" kern="1200" baseline="0">
                <a:solidFill>
                  <a:schemeClr val="bg1"/>
                </a:solidFill>
                <a:latin typeface="Comic Sans MS" panose="030F0702030302020204" pitchFamily="66" charset="0"/>
                <a:ea typeface="+mn-ea"/>
                <a:cs typeface="+mn-cs"/>
              </a:defRPr>
            </a:pPr>
            <a:endParaRPr lang="es-MX"/>
          </a:p>
        </c:txPr>
        <c:crossAx val="1428357744"/>
        <c:crosses val="autoZero"/>
        <c:auto val="1"/>
        <c:lblAlgn val="ctr"/>
        <c:lblOffset val="100"/>
        <c:noMultiLvlLbl val="0"/>
      </c:catAx>
      <c:valAx>
        <c:axId val="1428357744"/>
        <c:scaling>
          <c:orientation val="minMax"/>
        </c:scaling>
        <c:delete val="0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4283567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bg1"/>
          </a:solidFill>
        </a:defRPr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899481075979914"/>
          <c:y val="4.7195982618500011E-3"/>
          <c:w val="0.8018612641722066"/>
          <c:h val="0.99528040173815002"/>
        </c:manualLayout>
      </c:layout>
      <c:pieChart>
        <c:varyColors val="1"/>
        <c:ser>
          <c:idx val="0"/>
          <c:order val="0"/>
          <c:explosion val="14"/>
          <c:dPt>
            <c:idx val="0"/>
            <c:bubble3D val="0"/>
            <c:explosion val="5"/>
            <c:spPr>
              <a:solidFill>
                <a:srgbClr val="00B050"/>
              </a:soli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1-FCF4-407F-B7BE-B270F2A6C2FE}"/>
              </c:ext>
            </c:extLst>
          </c:dPt>
          <c:dPt>
            <c:idx val="1"/>
            <c:bubble3D val="0"/>
            <c:explosion val="0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2-FCF4-407F-B7BE-B270F2A6C2FE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600" b="1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ctr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CF4-407F-B7BE-B270F2A6C2FE}"/>
                </c:ext>
              </c:extLst>
            </c:dLbl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600" b="1" i="0" u="none" strike="noStrike" kern="1200" baseline="0">
                      <a:solidFill>
                        <a:schemeClr val="bg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MX"/>
                </a:p>
              </c:txPr>
              <c:dLblPos val="ctr"/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CF4-407F-B7BE-B270F2A6C2F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Dashboard!$A$4:$A$5</c:f>
              <c:strCache>
                <c:ptCount val="2"/>
                <c:pt idx="0">
                  <c:v>Aprobado</c:v>
                </c:pt>
                <c:pt idx="1">
                  <c:v>Fallo</c:v>
                </c:pt>
              </c:strCache>
            </c:strRef>
          </c:cat>
          <c:val>
            <c:numRef>
              <c:f>Dashboard!$B$4:$B$5</c:f>
              <c:numCache>
                <c:formatCode>General</c:formatCode>
                <c:ptCount val="2"/>
                <c:pt idx="0">
                  <c:v>17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F4-407F-B7BE-B270F2A6C2FE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emf"/><Relationship Id="rId1" Type="http://schemas.openxmlformats.org/officeDocument/2006/relationships/image" Target="../media/image22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43.pn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18" Type="http://schemas.openxmlformats.org/officeDocument/2006/relationships/image" Target="../media/image41.emf"/><Relationship Id="rId3" Type="http://schemas.openxmlformats.org/officeDocument/2006/relationships/image" Target="../media/image26.png"/><Relationship Id="rId7" Type="http://schemas.openxmlformats.org/officeDocument/2006/relationships/image" Target="../media/image30.jpeg"/><Relationship Id="rId12" Type="http://schemas.openxmlformats.org/officeDocument/2006/relationships/image" Target="../media/image35.jpeg"/><Relationship Id="rId17" Type="http://schemas.openxmlformats.org/officeDocument/2006/relationships/image" Target="../media/image40.pn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5" Type="http://schemas.openxmlformats.org/officeDocument/2006/relationships/image" Target="../media/image38.png"/><Relationship Id="rId10" Type="http://schemas.openxmlformats.org/officeDocument/2006/relationships/image" Target="../media/image33.png"/><Relationship Id="rId19" Type="http://schemas.openxmlformats.org/officeDocument/2006/relationships/image" Target="../media/image42.emf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3" Type="http://schemas.openxmlformats.org/officeDocument/2006/relationships/image" Target="../media/image26.png"/><Relationship Id="rId7" Type="http://schemas.openxmlformats.org/officeDocument/2006/relationships/image" Target="../media/image30.jpeg"/><Relationship Id="rId12" Type="http://schemas.openxmlformats.org/officeDocument/2006/relationships/image" Target="../media/image35.jpeg"/><Relationship Id="rId17" Type="http://schemas.openxmlformats.org/officeDocument/2006/relationships/image" Target="../media/image40.png"/><Relationship Id="rId2" Type="http://schemas.openxmlformats.org/officeDocument/2006/relationships/image" Target="../media/image24.png"/><Relationship Id="rId16" Type="http://schemas.openxmlformats.org/officeDocument/2006/relationships/image" Target="../media/image39.png"/><Relationship Id="rId1" Type="http://schemas.openxmlformats.org/officeDocument/2006/relationships/image" Target="../media/image25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5" Type="http://schemas.openxmlformats.org/officeDocument/2006/relationships/image" Target="../media/image3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359833</xdr:colOff>
          <xdr:row>0</xdr:row>
          <xdr:rowOff>0</xdr:rowOff>
        </xdr:from>
        <xdr:to>
          <xdr:col>14</xdr:col>
          <xdr:colOff>674369</xdr:colOff>
          <xdr:row>17</xdr:row>
          <xdr:rowOff>71464</xdr:rowOff>
        </xdr:to>
        <xdr:pic>
          <xdr:nvPicPr>
            <xdr:cNvPr id="6" name="Imagen 5">
              <a:extLst>
                <a:ext uri="{FF2B5EF4-FFF2-40B4-BE49-F238E27FC236}">
                  <a16:creationId xmlns:a16="http://schemas.microsoft.com/office/drawing/2014/main" id="{DAA2EA8E-C4C0-E329-6C9D-FE07ECF8C69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ashboard!$A$1:$R$28" spid="_x0000_s213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12414250" y="0"/>
              <a:ext cx="7648786" cy="3341714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0</xdr:row>
          <xdr:rowOff>0</xdr:rowOff>
        </xdr:from>
        <xdr:to>
          <xdr:col>5</xdr:col>
          <xdr:colOff>2369820</xdr:colOff>
          <xdr:row>16</xdr:row>
          <xdr:rowOff>7620</xdr:rowOff>
        </xdr:to>
        <xdr:pic>
          <xdr:nvPicPr>
            <xdr:cNvPr id="7" name="Imagen 6">
              <a:extLst>
                <a:ext uri="{FF2B5EF4-FFF2-40B4-BE49-F238E27FC236}">
                  <a16:creationId xmlns:a16="http://schemas.microsoft.com/office/drawing/2014/main" id="{8244CCEF-C26E-9827-2B94-D30746B5B89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Dashboard!$A$33:$J$48" spid="_x0000_s213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56260" y="0"/>
              <a:ext cx="6835140" cy="29337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17</xdr:col>
      <xdr:colOff>609599</xdr:colOff>
      <xdr:row>30</xdr:row>
      <xdr:rowOff>70245</xdr:rowOff>
    </xdr:to>
    <xdr:grpSp>
      <xdr:nvGrpSpPr>
        <xdr:cNvPr id="5" name="Grupo 4">
          <a:extLst>
            <a:ext uri="{FF2B5EF4-FFF2-40B4-BE49-F238E27FC236}">
              <a16:creationId xmlns:a16="http://schemas.microsoft.com/office/drawing/2014/main" id="{D0EF9AED-40DF-1FBB-8F4A-4AC0D80230ED}"/>
            </a:ext>
          </a:extLst>
        </xdr:cNvPr>
        <xdr:cNvGrpSpPr/>
      </xdr:nvGrpSpPr>
      <xdr:grpSpPr>
        <a:xfrm>
          <a:off x="0" y="0"/>
          <a:ext cx="11704319" cy="5602365"/>
          <a:chOff x="0" y="0"/>
          <a:chExt cx="11731451" cy="5638707"/>
        </a:xfrm>
      </xdr:grpSpPr>
      <xdr:pic>
        <xdr:nvPicPr>
          <xdr:cNvPr id="7" name="Imagen 6">
            <a:extLst>
              <a:ext uri="{FF2B5EF4-FFF2-40B4-BE49-F238E27FC236}">
                <a16:creationId xmlns:a16="http://schemas.microsoft.com/office/drawing/2014/main" id="{6CF49ADF-3C4A-D40F-A6BF-0FC56AEC5AE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537" t="25615" r="3339" b="21462"/>
          <a:stretch>
            <a:fillRect/>
          </a:stretch>
        </xdr:blipFill>
        <xdr:spPr>
          <a:xfrm>
            <a:off x="0" y="0"/>
            <a:ext cx="11731451" cy="5638707"/>
          </a:xfrm>
          <a:prstGeom prst="rect">
            <a:avLst/>
          </a:prstGeom>
        </xdr:spPr>
      </xdr:pic>
      <xdr:graphicFrame macro="">
        <xdr:nvGraphicFramePr>
          <xdr:cNvPr id="2" name="Chart 1">
            <a:extLst>
              <a:ext uri="{FF2B5EF4-FFF2-40B4-BE49-F238E27FC236}">
                <a16:creationId xmlns:a16="http://schemas.microsoft.com/office/drawing/2014/main" id="{00000000-0008-0000-0100-000002000000}"/>
              </a:ext>
            </a:extLst>
          </xdr:cNvPr>
          <xdr:cNvGraphicFramePr/>
        </xdr:nvGraphicFramePr>
        <xdr:xfrm>
          <a:off x="1260148" y="1669534"/>
          <a:ext cx="5334000" cy="27000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  <xdr:sp macro="" textlink="">
        <xdr:nvSpPr>
          <xdr:cNvPr id="3" name="Rectángulo 2">
            <a:extLst>
              <a:ext uri="{FF2B5EF4-FFF2-40B4-BE49-F238E27FC236}">
                <a16:creationId xmlns:a16="http://schemas.microsoft.com/office/drawing/2014/main" id="{5A307894-4D30-7111-C2B6-4C6046601DD5}"/>
              </a:ext>
            </a:extLst>
          </xdr:cNvPr>
          <xdr:cNvSpPr/>
        </xdr:nvSpPr>
        <xdr:spPr>
          <a:xfrm>
            <a:off x="2576481" y="629697"/>
            <a:ext cx="6969536" cy="1065380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>
            <a:lvl1pPr marL="0" indent="0">
              <a:defRPr sz="1100">
                <a:latin typeface="+mn-lt"/>
                <a:ea typeface="+mn-ea"/>
                <a:cs typeface="+mn-cs"/>
              </a:defRPr>
            </a:lvl1pPr>
            <a:lvl2pPr marL="457200" indent="0">
              <a:defRPr sz="1100">
                <a:latin typeface="+mn-lt"/>
                <a:ea typeface="+mn-ea"/>
                <a:cs typeface="+mn-cs"/>
              </a:defRPr>
            </a:lvl2pPr>
            <a:lvl3pPr marL="914400" indent="0">
              <a:defRPr sz="1100">
                <a:latin typeface="+mn-lt"/>
                <a:ea typeface="+mn-ea"/>
                <a:cs typeface="+mn-cs"/>
              </a:defRPr>
            </a:lvl3pPr>
            <a:lvl4pPr marL="1371600" indent="0">
              <a:defRPr sz="1100">
                <a:latin typeface="+mn-lt"/>
                <a:ea typeface="+mn-ea"/>
                <a:cs typeface="+mn-cs"/>
              </a:defRPr>
            </a:lvl4pPr>
            <a:lvl5pPr marL="1828800" indent="0">
              <a:defRPr sz="1100">
                <a:latin typeface="+mn-lt"/>
                <a:ea typeface="+mn-ea"/>
                <a:cs typeface="+mn-cs"/>
              </a:defRPr>
            </a:lvl5pPr>
            <a:lvl6pPr marL="2286000" indent="0">
              <a:defRPr sz="1100">
                <a:latin typeface="+mn-lt"/>
                <a:ea typeface="+mn-ea"/>
                <a:cs typeface="+mn-cs"/>
              </a:defRPr>
            </a:lvl6pPr>
            <a:lvl7pPr marL="2743200" indent="0">
              <a:defRPr sz="1100">
                <a:latin typeface="+mn-lt"/>
                <a:ea typeface="+mn-ea"/>
                <a:cs typeface="+mn-cs"/>
              </a:defRPr>
            </a:lvl7pPr>
            <a:lvl8pPr marL="3200400" indent="0">
              <a:defRPr sz="1100">
                <a:latin typeface="+mn-lt"/>
                <a:ea typeface="+mn-ea"/>
                <a:cs typeface="+mn-cs"/>
              </a:defRPr>
            </a:lvl8pPr>
            <a:lvl9pPr marL="3657600" indent="0">
              <a:defRPr sz="1100"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s-ES" sz="5400" b="0" cap="none" spc="0">
                <a:ln w="0"/>
                <a:solidFill>
                  <a:schemeClr val="bg1"/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  <a:latin typeface="Comic Sans MS" panose="030F0702030302020204" pitchFamily="66" charset="0"/>
              </a:rPr>
              <a:t>Avance de Pruebas</a:t>
            </a:r>
          </a:p>
        </xdr:txBody>
      </xdr:sp>
      <xdr:graphicFrame macro="">
        <xdr:nvGraphicFramePr>
          <xdr:cNvPr id="4" name="Gráfico 3">
            <a:extLst>
              <a:ext uri="{FF2B5EF4-FFF2-40B4-BE49-F238E27FC236}">
                <a16:creationId xmlns:a16="http://schemas.microsoft.com/office/drawing/2014/main" id="{337B5E65-9346-EFDC-3E99-35B3610DB40B}"/>
              </a:ext>
            </a:extLst>
          </xdr:cNvPr>
          <xdr:cNvGraphicFramePr/>
        </xdr:nvGraphicFramePr>
        <xdr:xfrm>
          <a:off x="7049672" y="1623102"/>
          <a:ext cx="3339988" cy="2690907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</xdr:grpSp>
    <xdr:clientData/>
  </xdr:twoCellAnchor>
  <xdr:twoCellAnchor>
    <xdr:from>
      <xdr:col>0</xdr:col>
      <xdr:colOff>0</xdr:colOff>
      <xdr:row>32</xdr:row>
      <xdr:rowOff>0</xdr:rowOff>
    </xdr:from>
    <xdr:to>
      <xdr:col>9</xdr:col>
      <xdr:colOff>242509</xdr:colOff>
      <xdr:row>49</xdr:row>
      <xdr:rowOff>56638</xdr:rowOff>
    </xdr:to>
    <xdr:grpSp>
      <xdr:nvGrpSpPr>
        <xdr:cNvPr id="6" name="Grupo 5">
          <a:extLst>
            <a:ext uri="{FF2B5EF4-FFF2-40B4-BE49-F238E27FC236}">
              <a16:creationId xmlns:a16="http://schemas.microsoft.com/office/drawing/2014/main" id="{D2889348-B881-4E5D-A0D9-9C69367B071D}"/>
            </a:ext>
          </a:extLst>
        </xdr:cNvPr>
        <xdr:cNvGrpSpPr/>
      </xdr:nvGrpSpPr>
      <xdr:grpSpPr>
        <a:xfrm>
          <a:off x="0" y="5897880"/>
          <a:ext cx="6460429" cy="3165598"/>
          <a:chOff x="702712" y="0"/>
          <a:chExt cx="6455286" cy="3211934"/>
        </a:xfrm>
      </xdr:grpSpPr>
      <xdr:pic>
        <xdr:nvPicPr>
          <xdr:cNvPr id="8" name="Imagen 7">
            <a:extLst>
              <a:ext uri="{FF2B5EF4-FFF2-40B4-BE49-F238E27FC236}">
                <a16:creationId xmlns:a16="http://schemas.microsoft.com/office/drawing/2014/main" id="{6FA50C4B-7C4F-6AEF-863D-3BAA1927970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3537" t="25615" r="3339" b="21462"/>
          <a:stretch>
            <a:fillRect/>
          </a:stretch>
        </xdr:blipFill>
        <xdr:spPr>
          <a:xfrm>
            <a:off x="702712" y="0"/>
            <a:ext cx="6455286" cy="3211934"/>
          </a:xfrm>
          <a:prstGeom prst="rect">
            <a:avLst/>
          </a:prstGeom>
          <a:noFill/>
        </xdr:spPr>
      </xdr:pic>
      <xdr:sp macro="" textlink="$N$38">
        <xdr:nvSpPr>
          <xdr:cNvPr id="9" name="Rectángulo 8">
            <a:extLst>
              <a:ext uri="{FF2B5EF4-FFF2-40B4-BE49-F238E27FC236}">
                <a16:creationId xmlns:a16="http://schemas.microsoft.com/office/drawing/2014/main" id="{ED384205-2569-979C-CBA8-B262A7537B38}"/>
              </a:ext>
            </a:extLst>
          </xdr:cNvPr>
          <xdr:cNvSpPr/>
        </xdr:nvSpPr>
        <xdr:spPr>
          <a:xfrm>
            <a:off x="2968777" y="1437376"/>
            <a:ext cx="2291035" cy="918102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fld id="{71608685-1FD5-48F3-B4D2-427D592D537A}" type="TxLink">
              <a:rPr lang="en-US" sz="5000" b="1" i="0" u="none" strike="noStrike">
                <a:solidFill>
                  <a:schemeClr val="bg1"/>
                </a:solidFill>
                <a:latin typeface="Comic Sans MS" panose="030F0702030302020204" pitchFamily="66" charset="0"/>
                <a:ea typeface="Calibri"/>
                <a:cs typeface="Calibri"/>
              </a:rPr>
              <a:pPr algn="ctr"/>
              <a:t>100%</a:t>
            </a:fld>
            <a:endParaRPr lang="es-MX" sz="5000" b="1" i="0">
              <a:solidFill>
                <a:schemeClr val="bg1"/>
              </a:solidFill>
              <a:latin typeface="Comic Sans MS" panose="030F0702030302020204" pitchFamily="66" charset="0"/>
            </a:endParaRPr>
          </a:p>
        </xdr:txBody>
      </xdr:sp>
      <xdr:sp macro="" textlink="">
        <xdr:nvSpPr>
          <xdr:cNvPr id="10" name="Rectángulo 9">
            <a:extLst>
              <a:ext uri="{FF2B5EF4-FFF2-40B4-BE49-F238E27FC236}">
                <a16:creationId xmlns:a16="http://schemas.microsoft.com/office/drawing/2014/main" id="{BA99EE28-A6C1-AC61-D15E-C220D9A8FDD0}"/>
              </a:ext>
            </a:extLst>
          </xdr:cNvPr>
          <xdr:cNvSpPr/>
        </xdr:nvSpPr>
        <xdr:spPr>
          <a:xfrm>
            <a:off x="1558552" y="496643"/>
            <a:ext cx="4945653" cy="966403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es-ES" sz="48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  <a:latin typeface="Comic Sans MS" panose="030F0702030302020204" pitchFamily="66" charset="0"/>
              </a:rPr>
              <a:t>Total de avance</a:t>
            </a:r>
          </a:p>
        </xdr:txBody>
      </xdr:sp>
    </xdr:grpSp>
    <xdr:clientData/>
  </xdr:twoCellAnchor>
</xdr:wsDr>
</file>

<file path=xl/richData/_rels/rdRichValueWebImage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cqv"/><Relationship Id="rId3" Type="http://schemas.openxmlformats.org/officeDocument/2006/relationships/hyperlink" Target="https://1drv.ms/i/c/c6b54fba4645add9/IQSmmfdykMNQQJBZMUt3CkmzAX2Yaxkhd1Fc16jfkGpKrBI?width=1220&amp;height=2712" TargetMode="External"/><Relationship Id="rId7" Type="http://schemas.openxmlformats.org/officeDocument/2006/relationships/hyperlink" Target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FHEOS4GA4BZZHJ23HSNLZVZR36%3Ftempauth%3Dv1e.eyJzaXRlaWQiOiJmNWM0MGRlNi1kMGMwLTQ1NmUtYjE2NC05N2Y1NDczMGNiYzYiLCJhdWQiOiIwMDAwMDAwMy0wMDAwLTBmZjEtY2UwMC0wMDAwMDAwMDAwMDAvbXkubWljcm9zb2Z0cGVyc29uYWxjb250ZW50LmNvbUA5MTg4MDQwZC02YzY3LTRjNWItYjExMi0zNmEzMDRiNjZkYWQiLCJleHAiOiIxNzYzNTQyODAwIn0.PsUR1ctqzMNzQrDK6cY89p9_BnA4Q5q5AU-_AsqD3oUhlzpMVhPDnG10p4e8JbByllZ0fiQOCvhkfHW22nHSw8mWZXJnm0PJ7Bot0MAcnvBYaFKFx3mFMMNhVNOnvbRP_MQRqcl_Br7eJq0U2dqOrmsQ9Uzv5IWskmiV-OUEGCKix9XRFmzfK3yUZUFOmtwvzV0dZWtjIJtwLqexctt-DuHh7h7qduQbtGcCiYQmndN_RaiW2ydP7czQ_zDP7iCz7cF3JEnsqRQnPof9DFuPm19E-dPb5zdo5Sleo-5ohsC37l8p_2YmGQWP1v7mjLRq1UzsxOZS17gPjT4F8i686SMZAUqnvUb_vyD060ogvJNquUHugijoww7zXMQZcK1UE8amyBaY6VkfV1FNf7-ruTcxCiC_K1QevGvXEZ7Kd1XCYisyZ9uTiSikz2j1Ujs27XuVAOgDDSK3OGv2HvBsmVHfkI4mZONp-JPN8CalfsA.cqv_MMr6zzRhklQnVAWPbshA06B6ETS_UbZHUoq2zU8%26version%3DPublished&amp;width=1220&amp;height=2712&amp;cb=63899128337" TargetMode="External"/><Relationship Id="rId2" Type="http://schemas.openxmlformats.org/officeDocument/2006/relationships/image" Target="../media/image1.3CBd"/><Relationship Id="rId1" Type="http://schemas.openxmlformats.org/officeDocument/2006/relationships/hyperlink" Target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ELXEVMIIV7J5GKIZ33WSR2IEAB%3Ftempauth%3Dv1e.eyJzaXRlaWQiOiJmNWM0MGRlNi1kMGMwLTQ1NmUtYjE2NC05N2Y1NDczMGNiYzYiLCJhdWQiOiIwMDAwMDAwMy0wMDAwLTBmZjEtY2UwMC0wMDAwMDAwMDAwMDAvbXkubWljcm9zb2Z0cGVyc29uYWxjb250ZW50LmNvbUA5MTg4MDQwZC02YzY3LTRjNWItYjExMi0zNmEzMDRiNjZkYWQiLCJleHAiOiIxNzYzNTQyODAwIn0.8ArE-Ea3q2OYKCOoUP-1QhhlTzojV4FsvNo982rjWqWyR7kDMaVZoedM5ayD75mYFJ_3wbLjY9s1valElrNTdIxd3eAYYWE7SeRflJJVswna1hj8vb_xLgHyAGbkXxqL7dL0MFF7E4milk0xl_pYUG09VHu5H76MpfABrPfI5t1tT1yISly9UBqnIQKUu2qQTqCL23g4vl4OyrxL3G6V5y2cTvvwULIDnVGuzVVUOUmMQ6pmAYBEYgaFW0cUoqniSbU61YVNH0MhMhoX_3wzuiGgztHaBDS0Eqi1whAv_YrN03LrUjC9dMs9TSi7FlOh0Ovpmw-lj9RDPdax7kNLxUU28Lbm6z4p9QiY71ZUbL2ZWSmYV-aVBEiOqlyrJpJr7LbM2Qn1_RriFgNEaI_NQd6-58_d3BWLpJ1yj5UpdGvV2hfpaeVJ7NBMQez2znZgukbMGozeIKl3_v9a7qMEu8G0KWOhicqifWoRywEb0ai4u37dbDUcuhkP3tJEjHxl.3CBd-DiIWpF1wbqzqKAk91W3sHlinE0RB1f_o7ZPgpM%26version%3DPublished&amp;width=1220&amp;height=2712&amp;cb=63899123126" TargetMode="External"/><Relationship Id="rId6" Type="http://schemas.openxmlformats.org/officeDocument/2006/relationships/image" Target="../media/image3.m"/><Relationship Id="rId5" Type="http://schemas.openxmlformats.org/officeDocument/2006/relationships/hyperlink" Target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EITK477ZSAJNAJ3FXOOK5V5QPE%3Ftempauth%3Dv1e.eyJzaXRlaWQiOiJmNWM0MGRlNi1kMGMwLTQ1NmUtYjE2NC05N2Y1NDczMGNiYzYiLCJhdWQiOiIwMDAwMDAwMy0wMDAwLTBmZjEtY2UwMC0wMDAwMDAwMDAwMDAvbXkubWljcm9zb2Z0cGVyc29uYWxjb250ZW50LmNvbUA5MTg4MDQwZC02YzY3LTRjNWItYjExMi0zNmEzMDRiNjZkYWQiLCJleHAiOiIxNzYzNTQyODAwIn0._si-xGuIypTuZ8FW3puhhib7v9nt35DYkcMMtH7WUNLLsBbXb-mmZH00qdIReeuFVLWAKoOpDJmeVfoxVHMECcJ7Ww5F6UjQ65LJCHrMDvyJsJt-R7qnjCjyKYlRve9ud2lZ1ZtFz3zKdGU_DMfqa0H9XgEdMQ-uU3v9S8pB68PatDUslgtn3hOL8VjaD0mD3OXCLZz-_OpjyyF_HO-qN6O98aOxgyhSLAhBWh17ua87aPj1js7YxpMCT-g2_uX3mWoG7z5EMA33hJ1DmAh_6jNGXMinE2zEoWAUJGEMG-F1VVxKFxLuy8CTgjtYts9p3Oo6nXUUm-5sMVpvun2Kh_igBfVoB3rgcZVHGG9BXO-bCd1AI0_-H_QjVGAdBIc7q7ii4e-jWI_BXc6YQ7-n6D3LcTDfXdV6IG-qM5eZzXXvwFljSESPspR54KaQyB8ptbqkdAepz9_7ke4nyq3q6-m14D6fnzPU_Vu7kldpk3kMEehy1UNjeW01YJbsWRWN.m_lPestp6YMwmB_WwDeEZIWx8mQkXFCqwkj6JpXoI94%26version%3DPublished&amp;width=1220&amp;height=2712&amp;cb=63899127994" TargetMode="External"/><Relationship Id="rId4" Type="http://schemas.openxmlformats.org/officeDocument/2006/relationships/image" Target="../media/image2.png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13" Type="http://schemas.openxmlformats.org/officeDocument/2006/relationships/image" Target="../media/image17.png"/><Relationship Id="rId3" Type="http://schemas.openxmlformats.org/officeDocument/2006/relationships/image" Target="../media/image7.png"/><Relationship Id="rId7" Type="http://schemas.openxmlformats.org/officeDocument/2006/relationships/image" Target="../media/image11.jpeg"/><Relationship Id="rId12" Type="http://schemas.openxmlformats.org/officeDocument/2006/relationships/image" Target="../media/image16.png"/><Relationship Id="rId17" Type="http://schemas.openxmlformats.org/officeDocument/2006/relationships/image" Target="../media/image21.png"/><Relationship Id="rId2" Type="http://schemas.openxmlformats.org/officeDocument/2006/relationships/image" Target="../media/image6.png"/><Relationship Id="rId16" Type="http://schemas.openxmlformats.org/officeDocument/2006/relationships/image" Target="../media/image20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11" Type="http://schemas.openxmlformats.org/officeDocument/2006/relationships/image" Target="../media/image15.png"/><Relationship Id="rId5" Type="http://schemas.openxmlformats.org/officeDocument/2006/relationships/image" Target="../media/image9.png"/><Relationship Id="rId15" Type="http://schemas.openxmlformats.org/officeDocument/2006/relationships/image" Target="../media/image19.png"/><Relationship Id="rId10" Type="http://schemas.openxmlformats.org/officeDocument/2006/relationships/image" Target="../media/image14.png"/><Relationship Id="rId4" Type="http://schemas.openxmlformats.org/officeDocument/2006/relationships/image" Target="../media/image8.png"/><Relationship Id="rId9" Type="http://schemas.openxmlformats.org/officeDocument/2006/relationships/image" Target="../media/image13.png"/><Relationship Id="rId14" Type="http://schemas.openxmlformats.org/officeDocument/2006/relationships/image" Target="../media/image18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</webImagesSrd>
</file>

<file path=xl/richData/rdrichvalue.xml><?xml version="1.0" encoding="utf-8"?>
<rvData xmlns="http://schemas.microsoft.com/office/spreadsheetml/2017/richdata" count="21">
  <rv s="0">
    <v>0</v>
    <v>1</v>
    <v>0</v>
    <v>0</v>
    <v>TC</v>
  </rv>
  <rv s="1">
    <v>0</v>
    <v>5</v>
  </rv>
  <rv s="1">
    <v>1</v>
    <v>5</v>
  </rv>
  <rv s="0">
    <v>1</v>
    <v>1</v>
    <v>0</v>
    <v>0</v>
    <v>TC</v>
  </rv>
  <rv s="1">
    <v>2</v>
    <v>5</v>
  </rv>
  <rv s="1">
    <v>3</v>
    <v>5</v>
  </rv>
  <rv s="1">
    <v>4</v>
    <v>5</v>
  </rv>
  <rv s="0">
    <v>2</v>
    <v>1</v>
    <v>0</v>
    <v>0</v>
    <v>TC</v>
  </rv>
  <rv s="1">
    <v>5</v>
    <v>5</v>
  </rv>
  <rv s="0">
    <v>3</v>
    <v>1</v>
    <v>0</v>
    <v>0</v>
    <v>TC</v>
  </rv>
  <rv s="1">
    <v>6</v>
    <v>5</v>
  </rv>
  <rv s="1">
    <v>7</v>
    <v>5</v>
  </rv>
  <rv s="1">
    <v>8</v>
    <v>5</v>
  </rv>
  <rv s="1">
    <v>9</v>
    <v>5</v>
  </rv>
  <rv s="1">
    <v>10</v>
    <v>5</v>
  </rv>
  <rv s="1">
    <v>11</v>
    <v>5</v>
  </rv>
  <rv s="1">
    <v>12</v>
    <v>5</v>
  </rv>
  <rv s="1">
    <v>13</v>
    <v>5</v>
  </rv>
  <rv s="1">
    <v>14</v>
    <v>5</v>
  </rv>
  <rv s="1">
    <v>15</v>
    <v>5</v>
  </rv>
  <rv s="1">
    <v>16</v>
    <v>5</v>
  </rv>
</rvData>
</file>

<file path=xl/richData/rdrichvaluestructure.xml><?xml version="1.0" encoding="utf-8"?>
<rvStructures xmlns="http://schemas.microsoft.com/office/spreadsheetml/2017/richdata" count="2">
  <s t="_webimage">
    <k n="WebImageIdentifier" t="i"/>
    <k n="CalcOrigin" t="i"/>
    <k n="ComputedImage" t="b"/>
    <k n="ImageSizing" t="i"/>
    <k n="Text" t="s"/>
  </s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</richValueRel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E2E8900-20FA-4C22-A9A5-294AB8242403}" name="Tabla1" displayName="Tabla1" ref="A1:G18" totalsRowShown="0" headerRowDxfId="29">
  <autoFilter ref="A1:G18" xr:uid="{5E2E8900-20FA-4C22-A9A5-294AB8242403}"/>
  <tableColumns count="7">
    <tableColumn id="1" xr3:uid="{231B712A-BB03-43EE-AE0B-9313050E7536}" name="ID Requerimiento (RF)"/>
    <tableColumn id="2" xr3:uid="{EEFA8B0F-0396-4449-810B-5C6C5688939E}" name="Descripción RF"/>
    <tableColumn id="3" xr3:uid="{83DA56BA-CC59-4065-98CF-8B4A35C83154}" name="Casos de Prueba Asociados (TC)"/>
    <tableColumn id="4" xr3:uid="{AAF1AE71-2866-43E8-B653-156012AAD271}" name="Módulo"/>
    <tableColumn id="5" xr3:uid="{0CB1A527-D405-4960-8614-B881E4653908}" name="Severidad"/>
    <tableColumn id="6" xr3:uid="{54B264F5-BDEC-4F7B-8D0E-40F06753A42E}" name="Prioridad"/>
    <tableColumn id="7" xr3:uid="{C5323428-3437-4E5B-AEBA-4FCD93E1A54A}" name="Estado del Caso de Prueba">
      <calculatedColumnFormula>VLOOKUP(C2,'Matriz de Pruebas'!A19:L36,12)</calculatedColumnFormula>
    </tableColumn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drive.google.com/file/d/1pvlkNcG08Vg7mmjM4YBgAYgsYnj8KRVr/view?usp=drive_link" TargetMode="External"/><Relationship Id="rId13" Type="http://schemas.openxmlformats.org/officeDocument/2006/relationships/comments" Target="../comments1.xml"/><Relationship Id="rId3" Type="http://schemas.openxmlformats.org/officeDocument/2006/relationships/hyperlink" Target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EITK477ZSAJNAJ3FXOOK5V5QPE%3Ftempauth%3Dv1e.eyJzaXRlaWQiOiJmNWM0MGRlNi1kMGMwLTQ1NmUtYjE2NC05N2Y1NDczMGNiYzYiLCJhdWQiOiIwMDAwMDAwMy0wMDAwLTBmZjEtY2UwMC0wMDAwMDAwMDAwMDAvbXkubWljcm9zb2Z0cGVyc29uYWxjb250ZW50LmNvbUA5MTg4MDQwZC02YzY3LTRjNWItYjExMi0zNmEzMDRiNjZkYWQiLCJleHAiOiIxNzYzNTQyODAwIn0._si-xGuIypTuZ8FW3puhhib7v9nt35DYkcMMtH7WUNLLsBbXb-mmZH00qdIReeuFVLWAKoOpDJmeVfoxVHMECcJ7Ww5F6UjQ65LJCHrMDvyJsJt-R7qnjCjyKYlRve9ud2lZ1ZtFz3zKdGU_DMfqa0H9XgEdMQ-uU3v9S8pB68PatDUslgtn3hOL8VjaD0mD3OXCLZz-_OpjyyF_HO-qN6O98aOxgyhSLAhBWh17ua87aPj1js7YxpMCT-g2_uX3mWoG7z5EMA33hJ1DmAh_6jNGXMinE2zEoWAUJGEMG-F1VVxKFxLuy8CTgjtYts9p3Oo6nXUUm-5sMVpvun2Kh_igBfVoB3rgcZVHGG9BXO-bCd1AI0_-H_QjVGAdBIc7q7ii4e-jWI_BXc6YQ7-n6D3LcTDfXdV6IG-qM5eZzXXvwFljSESPspR54KaQyB8ptbqkdAepz9_7ke4nyq3q6-m14D6fnzPU_Vu7kldpk3kMEehy1UNjeW01YJbsWRWN.m_lPestp6YMwmB_WwDeEZIWx8mQkXFCqwkj6JpXoI94%26version%3DPublished&amp;width=1220&amp;height=2712&amp;cb=63899127994" TargetMode="External"/><Relationship Id="rId7" Type="http://schemas.openxmlformats.org/officeDocument/2006/relationships/hyperlink" Target="https://drive.google.com/file/d/1pvlkNcG08Vg7mmjM4YBgAYgsYnj8KRVr/view?usp=drive_link" TargetMode="External"/><Relationship Id="rId12" Type="http://schemas.openxmlformats.org/officeDocument/2006/relationships/vmlDrawing" Target="../drawings/vmlDrawing1.vml"/><Relationship Id="rId2" Type="http://schemas.openxmlformats.org/officeDocument/2006/relationships/hyperlink" Target="mailto:yue101089@gmail.com" TargetMode="External"/><Relationship Id="rId1" Type="http://schemas.openxmlformats.org/officeDocument/2006/relationships/hyperlink" Target="https://drive.google.com/file/d/1pvlkNcG08Vg7mmjM4YBgAYgsYnj8KRVr/view?usp=drive_link" TargetMode="External"/><Relationship Id="rId6" Type="http://schemas.openxmlformats.org/officeDocument/2006/relationships/hyperlink" Target="mailto:yue101089@gmail.com%0apass:%20123456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FHEOS4GA4BZZHJ23HSNLZVZR36%3Ftempauth%3Dv1e.eyJzaXRlaWQiOiJmNWM0MGRlNi1kMGMwLTQ1NmUtYjE2NC05N2Y1NDczMGNiYzYiLCJhdWQiOiIwMDAwMDAwMy0wMDAwLTBmZjEtY2UwMC0wMDAwMDAwMDAwMDAvbXkubWljcm9zb2Z0cGVyc29uYWxjb250ZW50LmNvbUA5MTg4MDQwZC02YzY3LTRjNWItYjExMi0zNmEzMDRiNjZkYWQiLCJleHAiOiIxNzYzNTQyODAwIn0.PsUR1ctqzMNzQrDK6cY89p9_BnA4Q5q5AU-_AsqD3oUhlzpMVhPDnG10p4e8JbByllZ0fiQOCvhkfHW22nHSw8mWZXJnm0PJ7Bot0MAcnvBYaFKFx3mFMMNhVNOnvbRP_MQRqcl_Br7eJq0U2dqOrmsQ9Uzv5IWskmiV-OUEGCKix9XRFmzfK3yUZUFOmtwvzV0dZWtjIJtwLqexctt-DuHh7h7qduQbtGcCiYQmndN_RaiW2ydP7czQ_zDP7iCz7cF3JEnsqRQnPof9DFuPm19E-dPb5zdo5Sleo-5ohsC37l8p_2YmGQWP1v7mjLRq1UzsxOZS17gPjT4F8i686SMZAUqnvUb_vyD060ogvJNquUHugijoww7zXMQZcK1UE8amyBaY6VkfV1FNf7-ruTcxCiC_K1QevGvXEZ7Kd1XCYisyZ9uTiSikz2j1Ujs27XuVAOgDDSK3OGv2HvBsmVHfkI4mZONp-JPN8CalfsA.cqv_MMr6zzRhklQnVAWPbshA06B6ETS_UbZHUoq2zU8%26version%3DPublished&amp;width=1220&amp;height=2712&amp;cb=63899128337" TargetMode="External"/><Relationship Id="rId10" Type="http://schemas.openxmlformats.org/officeDocument/2006/relationships/printerSettings" Target="../printerSettings/printerSettings1.bin"/><Relationship Id="rId4" Type="http://schemas.openxmlformats.org/officeDocument/2006/relationships/hyperlink" Target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FHEOS4GA4BZZHJ23HSNLZVZR36%3Ftempauth%3Dv1e.eyJzaXRlaWQiOiJmNWM0MGRlNi1kMGMwLTQ1NmUtYjE2NC05N2Y1NDczMGNiYzYiLCJhdWQiOiIwMDAwMDAwMy0wMDAwLTBmZjEtY2UwMC0wMDAwMDAwMDAwMDAvbXkubWljcm9zb2Z0cGVyc29uYWxjb250ZW50LmNvbUA5MTg4MDQwZC02YzY3LTRjNWItYjExMi0zNmEzMDRiNjZkYWQiLCJleHAiOiIxNzYzNTQyODAwIn0.PsUR1ctqzMNzQrDK6cY89p9_BnA4Q5q5AU-_AsqD3oUhlzpMVhPDnG10p4e8JbByllZ0fiQOCvhkfHW22nHSw8mWZXJnm0PJ7Bot0MAcnvBYaFKFx3mFMMNhVNOnvbRP_MQRqcl_Br7eJq0U2dqOrmsQ9Uzv5IWskmiV-OUEGCKix9XRFmzfK3yUZUFOmtwvzV0dZWtjIJtwLqexctt-DuHh7h7qduQbtGcCiYQmndN_RaiW2ydP7czQ_zDP7iCz7cF3JEnsqRQnPof9DFuPm19E-dPb5zdo5Sleo-5ohsC37l8p_2YmGQWP1v7mjLRq1UzsxOZS17gPjT4F8i686SMZAUqnvUb_vyD060ogvJNquUHugijoww7zXMQZcK1UE8amyBaY6VkfV1FNf7-ruTcxCiC_K1QevGvXEZ7Kd1XCYisyZ9uTiSikz2j1Ujs27XuVAOgDDSK3OGv2HvBsmVHfkI4mZONp-JPN8CalfsA.cqv_MMr6zzRhklQnVAWPbshA06B6ETS_UbZHUoq2zU8%26version%3DPublished&amp;width=1220&amp;height=2712&amp;cb=63899128337" TargetMode="External"/><Relationship Id="rId9" Type="http://schemas.openxmlformats.org/officeDocument/2006/relationships/hyperlink" Target="https://drive.google.com/file/d/1pvlkNcG08Vg7mmjM4YBgAYgsYnj8KRVr/view?usp=drive_link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drive.google.com/file/d/1pvlkNcG08Vg7mmjM4YBgAYgsYnj8KRVr/view?usp=drive_link" TargetMode="External"/><Relationship Id="rId3" Type="http://schemas.openxmlformats.org/officeDocument/2006/relationships/hyperlink" Target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EITK477ZSAJNAJ3FXOOK5V5QPE%3Ftempauth%3Dv1e.eyJzaXRlaWQiOiJmNWM0MGRlNi1kMGMwLTQ1NmUtYjE2NC05N2Y1NDczMGNiYzYiLCJhdWQiOiIwMDAwMDAwMy0wMDAwLTBmZjEtY2UwMC0wMDAwMDAwMDAwMDAvbXkubWljcm9zb2Z0cGVyc29uYWxjb250ZW50LmNvbUA5MTg4MDQwZC02YzY3LTRjNWItYjExMi0zNmEzMDRiNjZkYWQiLCJleHAiOiIxNzYzNTQyODAwIn0._si-xGuIypTuZ8FW3puhhib7v9nt35DYkcMMtH7WUNLLsBbXb-mmZH00qdIReeuFVLWAKoOpDJmeVfoxVHMECcJ7Ww5F6UjQ65LJCHrMDvyJsJt-R7qnjCjyKYlRve9ud2lZ1ZtFz3zKdGU_DMfqa0H9XgEdMQ-uU3v9S8pB68PatDUslgtn3hOL8VjaD0mD3OXCLZz-_OpjyyF_HO-qN6O98aOxgyhSLAhBWh17ua87aPj1js7YxpMCT-g2_uX3mWoG7z5EMA33hJ1DmAh_6jNGXMinE2zEoWAUJGEMG-F1VVxKFxLuy8CTgjtYts9p3Oo6nXUUm-5sMVpvun2Kh_igBfVoB3rgcZVHGG9BXO-bCd1AI0_-H_QjVGAdBIc7q7ii4e-jWI_BXc6YQ7-n6D3LcTDfXdV6IG-qM5eZzXXvwFljSESPspR54KaQyB8ptbqkdAepz9_7ke4nyq3q6-m14D6fnzPU_Vu7kldpk3kMEehy1UNjeW01YJbsWRWN.m_lPestp6YMwmB_WwDeEZIWx8mQkXFCqwkj6JpXoI94%26version%3DPublished&amp;width=1220&amp;height=2712&amp;cb=63899127994" TargetMode="External"/><Relationship Id="rId7" Type="http://schemas.openxmlformats.org/officeDocument/2006/relationships/hyperlink" Target="https://drive.google.com/file/d/1pvlkNcG08Vg7mmjM4YBgAYgsYnj8KRVr/view?usp=drive_link" TargetMode="External"/><Relationship Id="rId2" Type="http://schemas.openxmlformats.org/officeDocument/2006/relationships/hyperlink" Target="mailto:yue101089@gmail.com" TargetMode="External"/><Relationship Id="rId1" Type="http://schemas.openxmlformats.org/officeDocument/2006/relationships/hyperlink" Target="https://drive.google.com/file/d/1pvlkNcG08Vg7mmjM4YBgAYgsYnj8KRVr/view?usp=drive_link" TargetMode="External"/><Relationship Id="rId6" Type="http://schemas.openxmlformats.org/officeDocument/2006/relationships/hyperlink" Target="mailto:yue101089@gmail.com%0apass:%20123456" TargetMode="External"/><Relationship Id="rId11" Type="http://schemas.openxmlformats.org/officeDocument/2006/relationships/comments" Target="../comments2.xml"/><Relationship Id="rId5" Type="http://schemas.openxmlformats.org/officeDocument/2006/relationships/hyperlink" Target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FHEOS4GA4BZZHJ23HSNLZVZR36%3Ftempauth%3Dv1e.eyJzaXRlaWQiOiJmNWM0MGRlNi1kMGMwLTQ1NmUtYjE2NC05N2Y1NDczMGNiYzYiLCJhdWQiOiIwMDAwMDAwMy0wMDAwLTBmZjEtY2UwMC0wMDAwMDAwMDAwMDAvbXkubWljcm9zb2Z0cGVyc29uYWxjb250ZW50LmNvbUA5MTg4MDQwZC02YzY3LTRjNWItYjExMi0zNmEzMDRiNjZkYWQiLCJleHAiOiIxNzYzNTQyODAwIn0.PsUR1ctqzMNzQrDK6cY89p9_BnA4Q5q5AU-_AsqD3oUhlzpMVhPDnG10p4e8JbByllZ0fiQOCvhkfHW22nHSw8mWZXJnm0PJ7Bot0MAcnvBYaFKFx3mFMMNhVNOnvbRP_MQRqcl_Br7eJq0U2dqOrmsQ9Uzv5IWskmiV-OUEGCKix9XRFmzfK3yUZUFOmtwvzV0dZWtjIJtwLqexctt-DuHh7h7qduQbtGcCiYQmndN_RaiW2ydP7czQ_zDP7iCz7cF3JEnsqRQnPof9DFuPm19E-dPb5zdo5Sleo-5ohsC37l8p_2YmGQWP1v7mjLRq1UzsxOZS17gPjT4F8i686SMZAUqnvUb_vyD060ogvJNquUHugijoww7zXMQZcK1UE8amyBaY6VkfV1FNf7-ruTcxCiC_K1QevGvXEZ7Kd1XCYisyZ9uTiSikz2j1Ujs27XuVAOgDDSK3OGv2HvBsmVHfkI4mZONp-JPN8CalfsA.cqv_MMr6zzRhklQnVAWPbshA06B6ETS_UbZHUoq2zU8%26version%3DPublished&amp;width=1220&amp;height=2712&amp;cb=63899128337" TargetMode="External"/><Relationship Id="rId10" Type="http://schemas.openxmlformats.org/officeDocument/2006/relationships/vmlDrawing" Target="../drawings/vmlDrawing2.vml"/><Relationship Id="rId4" Type="http://schemas.openxmlformats.org/officeDocument/2006/relationships/hyperlink" Target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FHEOS4GA4BZZHJ23HSNLZVZR36%3Ftempauth%3Dv1e.eyJzaXRlaWQiOiJmNWM0MGRlNi1kMGMwLTQ1NmUtYjE2NC05N2Y1NDczMGNiYzYiLCJhdWQiOiIwMDAwMDAwMy0wMDAwLTBmZjEtY2UwMC0wMDAwMDAwMDAwMDAvbXkubWljcm9zb2Z0cGVyc29uYWxjb250ZW50LmNvbUA5MTg4MDQwZC02YzY3LTRjNWItYjExMi0zNmEzMDRiNjZkYWQiLCJleHAiOiIxNzYzNTQyODAwIn0.PsUR1ctqzMNzQrDK6cY89p9_BnA4Q5q5AU-_AsqD3oUhlzpMVhPDnG10p4e8JbByllZ0fiQOCvhkfHW22nHSw8mWZXJnm0PJ7Bot0MAcnvBYaFKFx3mFMMNhVNOnvbRP_MQRqcl_Br7eJq0U2dqOrmsQ9Uzv5IWskmiV-OUEGCKix9XRFmzfK3yUZUFOmtwvzV0dZWtjIJtwLqexctt-DuHh7h7qduQbtGcCiYQmndN_RaiW2ydP7czQ_zDP7iCz7cF3JEnsqRQnPof9DFuPm19E-dPb5zdo5Sleo-5ohsC37l8p_2YmGQWP1v7mjLRq1UzsxOZS17gPjT4F8i686SMZAUqnvUb_vyD060ogvJNquUHugijoww7zXMQZcK1UE8amyBaY6VkfV1FNf7-ruTcxCiC_K1QevGvXEZ7Kd1XCYisyZ9uTiSikz2j1Ujs27XuVAOgDDSK3OGv2HvBsmVHfkI4mZONp-JPN8CalfsA.cqv_MMr6zzRhklQnVAWPbshA06B6ETS_UbZHUoq2zU8%26version%3DPublished&amp;width=1220&amp;height=2712&amp;cb=63899128337" TargetMode="External"/><Relationship Id="rId9" Type="http://schemas.openxmlformats.org/officeDocument/2006/relationships/hyperlink" Target="https://drive.google.com/file/d/1pvlkNcG08Vg7mmjM4YBgAYgsYnj8KRVr/view?usp=drive_link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36"/>
  <sheetViews>
    <sheetView zoomScale="72" zoomScaleNormal="80" workbookViewId="0">
      <pane xSplit="6" ySplit="19" topLeftCell="I35" activePane="bottomRight" state="frozen"/>
      <selection pane="topRight" activeCell="G1" sqref="G1"/>
      <selection pane="bottomLeft" activeCell="A4" sqref="A4"/>
      <selection pane="bottomRight" activeCell="A19" sqref="A19:P36"/>
    </sheetView>
  </sheetViews>
  <sheetFormatPr baseColWidth="10" defaultColWidth="8.88671875" defaultRowHeight="14.4" outlineLevelRow="1" x14ac:dyDescent="0.3"/>
  <cols>
    <col min="1" max="1" width="8.109375" style="10" customWidth="1"/>
    <col min="2" max="2" width="12.33203125" style="10" bestFit="1" customWidth="1"/>
    <col min="3" max="3" width="12.109375" style="10" bestFit="1" customWidth="1"/>
    <col min="4" max="4" width="25.88671875" style="10" bestFit="1" customWidth="1"/>
    <col min="5" max="5" width="14.77734375" style="10" bestFit="1" customWidth="1"/>
    <col min="6" max="6" width="37" style="9" bestFit="1" customWidth="1"/>
    <col min="7" max="7" width="28.33203125" bestFit="1" customWidth="1"/>
    <col min="8" max="8" width="37.109375" style="8" bestFit="1" customWidth="1"/>
    <col min="9" max="9" width="25.77734375" style="8" customWidth="1"/>
    <col min="10" max="10" width="28.109375" style="8" customWidth="1"/>
    <col min="11" max="11" width="19.33203125" style="8" bestFit="1" customWidth="1"/>
    <col min="12" max="12" width="13.6640625" bestFit="1" customWidth="1"/>
    <col min="13" max="13" width="10.33203125" bestFit="1" customWidth="1"/>
    <col min="14" max="14" width="9.6640625" bestFit="1" customWidth="1"/>
    <col min="15" max="15" width="23.88671875" style="37" bestFit="1" customWidth="1"/>
    <col min="16" max="16" width="15.33203125" customWidth="1"/>
  </cols>
  <sheetData>
    <row r="1" spans="1:16" outlineLevel="1" x14ac:dyDescent="0.3">
      <c r="A1" s="59"/>
      <c r="B1" s="65" t="s">
        <v>185</v>
      </c>
      <c r="C1" s="65"/>
      <c r="D1" s="65"/>
      <c r="E1" s="65"/>
      <c r="F1" s="65"/>
      <c r="G1" s="11"/>
      <c r="H1" s="64"/>
      <c r="I1" s="64"/>
      <c r="J1" s="64"/>
      <c r="K1" s="64"/>
      <c r="L1" s="64"/>
      <c r="M1" s="64"/>
      <c r="N1" s="64"/>
      <c r="O1" s="51"/>
      <c r="P1" s="11"/>
    </row>
    <row r="2" spans="1:16" outlineLevel="1" x14ac:dyDescent="0.3">
      <c r="A2" s="50"/>
      <c r="B2" s="65"/>
      <c r="C2" s="65"/>
      <c r="D2" s="65"/>
      <c r="E2" s="65"/>
      <c r="F2" s="65"/>
      <c r="G2" s="12"/>
      <c r="H2" s="64"/>
      <c r="I2" s="64"/>
      <c r="J2" s="64"/>
      <c r="K2" s="64"/>
      <c r="L2" s="64"/>
      <c r="M2" s="64"/>
      <c r="N2" s="64"/>
      <c r="O2" s="51"/>
      <c r="P2" s="11"/>
    </row>
    <row r="3" spans="1:16" outlineLevel="1" x14ac:dyDescent="0.3">
      <c r="A3" s="50"/>
      <c r="B3" s="65"/>
      <c r="C3" s="65"/>
      <c r="D3" s="65"/>
      <c r="E3" s="65"/>
      <c r="F3" s="65"/>
      <c r="G3" s="12" t="s">
        <v>142</v>
      </c>
      <c r="H3" s="64"/>
      <c r="I3" s="64"/>
      <c r="J3" s="64"/>
      <c r="K3" s="64"/>
      <c r="L3" s="64"/>
      <c r="M3" s="64"/>
      <c r="N3" s="64"/>
      <c r="O3" s="51"/>
      <c r="P3" s="11"/>
    </row>
    <row r="4" spans="1:16" outlineLevel="1" x14ac:dyDescent="0.3">
      <c r="A4" s="50"/>
      <c r="B4" s="65"/>
      <c r="C4" s="65"/>
      <c r="D4" s="65"/>
      <c r="E4" s="65"/>
      <c r="F4" s="65"/>
      <c r="G4" s="12" t="s">
        <v>143</v>
      </c>
      <c r="H4" s="64"/>
      <c r="I4" s="64"/>
      <c r="J4" s="64"/>
      <c r="K4" s="64"/>
      <c r="L4" s="64"/>
      <c r="M4" s="64"/>
      <c r="N4" s="64"/>
      <c r="O4" s="51"/>
      <c r="P4" s="11"/>
    </row>
    <row r="5" spans="1:16" outlineLevel="1" x14ac:dyDescent="0.3">
      <c r="A5" s="50"/>
      <c r="B5" s="65"/>
      <c r="C5" s="65"/>
      <c r="D5" s="65"/>
      <c r="E5" s="65"/>
      <c r="F5" s="65"/>
      <c r="G5" s="12" t="s">
        <v>144</v>
      </c>
      <c r="H5" s="64"/>
      <c r="I5" s="64"/>
      <c r="J5" s="64"/>
      <c r="K5" s="64"/>
      <c r="L5" s="64"/>
      <c r="M5" s="64"/>
      <c r="N5" s="64"/>
      <c r="O5" s="51"/>
      <c r="P5" s="11"/>
    </row>
    <row r="6" spans="1:16" outlineLevel="1" x14ac:dyDescent="0.3">
      <c r="A6" s="50"/>
      <c r="B6" s="65"/>
      <c r="C6" s="65"/>
      <c r="D6" s="65"/>
      <c r="E6" s="65"/>
      <c r="F6" s="65"/>
      <c r="G6" s="12"/>
      <c r="H6" s="64"/>
      <c r="I6" s="64"/>
      <c r="J6" s="64"/>
      <c r="K6" s="64"/>
      <c r="L6" s="64"/>
      <c r="M6" s="64"/>
      <c r="N6" s="64"/>
      <c r="O6" s="51"/>
      <c r="P6" s="11"/>
    </row>
    <row r="7" spans="1:16" outlineLevel="1" x14ac:dyDescent="0.3">
      <c r="A7" s="50"/>
      <c r="B7" s="65"/>
      <c r="C7" s="65"/>
      <c r="D7" s="65"/>
      <c r="E7" s="65"/>
      <c r="F7" s="65"/>
      <c r="G7" s="52" t="e">
        <f>H5/H3</f>
        <v>#DIV/0!</v>
      </c>
      <c r="H7" s="64"/>
      <c r="I7" s="64"/>
      <c r="J7" s="64"/>
      <c r="K7" s="64"/>
      <c r="L7" s="64"/>
      <c r="M7" s="64"/>
      <c r="N7" s="64"/>
      <c r="O7" s="51"/>
      <c r="P7" s="11"/>
    </row>
    <row r="8" spans="1:16" outlineLevel="1" x14ac:dyDescent="0.3">
      <c r="A8" s="50"/>
      <c r="B8" s="65"/>
      <c r="C8" s="65"/>
      <c r="D8" s="65"/>
      <c r="E8" s="65"/>
      <c r="F8" s="65"/>
      <c r="G8" s="12"/>
      <c r="H8" s="64"/>
      <c r="I8" s="64"/>
      <c r="J8" s="64"/>
      <c r="K8" s="64"/>
      <c r="L8" s="64"/>
      <c r="M8" s="64"/>
      <c r="N8" s="64"/>
      <c r="O8" s="51"/>
      <c r="P8" s="11"/>
    </row>
    <row r="9" spans="1:16" outlineLevel="1" x14ac:dyDescent="0.3">
      <c r="A9" s="50"/>
      <c r="B9" s="65"/>
      <c r="C9" s="65"/>
      <c r="D9" s="65"/>
      <c r="E9" s="65"/>
      <c r="F9" s="65"/>
      <c r="G9" s="11"/>
      <c r="H9" s="64"/>
      <c r="I9" s="64"/>
      <c r="J9" s="64"/>
      <c r="K9" s="64"/>
      <c r="L9" s="64"/>
      <c r="M9" s="64"/>
      <c r="N9" s="64"/>
      <c r="O9" s="51"/>
      <c r="P9" s="11"/>
    </row>
    <row r="10" spans="1:16" outlineLevel="1" x14ac:dyDescent="0.3">
      <c r="A10" s="50"/>
      <c r="B10" s="65"/>
      <c r="C10" s="65"/>
      <c r="D10" s="65"/>
      <c r="E10" s="65"/>
      <c r="F10" s="65"/>
      <c r="G10" s="11"/>
      <c r="H10" s="64"/>
      <c r="I10" s="64"/>
      <c r="J10" s="64"/>
      <c r="K10" s="64"/>
      <c r="L10" s="64"/>
      <c r="M10" s="64"/>
      <c r="N10" s="64"/>
      <c r="O10" s="51"/>
      <c r="P10" s="11"/>
    </row>
    <row r="11" spans="1:16" outlineLevel="1" x14ac:dyDescent="0.3">
      <c r="A11" s="50"/>
      <c r="B11" s="65"/>
      <c r="C11" s="65"/>
      <c r="D11" s="65"/>
      <c r="E11" s="65"/>
      <c r="F11" s="65"/>
      <c r="G11" s="11"/>
      <c r="H11" s="64"/>
      <c r="I11" s="64"/>
      <c r="J11" s="64"/>
      <c r="K11" s="64"/>
      <c r="L11" s="64"/>
      <c r="M11" s="64"/>
      <c r="N11" s="64"/>
      <c r="O11" s="51"/>
      <c r="P11" s="11"/>
    </row>
    <row r="12" spans="1:16" outlineLevel="1" x14ac:dyDescent="0.3">
      <c r="A12" s="50"/>
      <c r="B12" s="65"/>
      <c r="C12" s="65"/>
      <c r="D12" s="65"/>
      <c r="E12" s="65"/>
      <c r="F12" s="65"/>
      <c r="G12" s="11"/>
      <c r="H12" s="64"/>
      <c r="I12" s="64"/>
      <c r="J12" s="64"/>
      <c r="K12" s="64"/>
      <c r="L12" s="64"/>
      <c r="M12" s="64"/>
      <c r="N12" s="64"/>
      <c r="O12" s="51"/>
      <c r="P12" s="11"/>
    </row>
    <row r="13" spans="1:16" outlineLevel="1" x14ac:dyDescent="0.3">
      <c r="A13" s="50"/>
      <c r="B13" s="65"/>
      <c r="C13" s="65"/>
      <c r="D13" s="65"/>
      <c r="E13" s="65"/>
      <c r="F13" s="65"/>
      <c r="G13" s="11"/>
      <c r="H13" s="64"/>
      <c r="I13" s="64"/>
      <c r="J13" s="64"/>
      <c r="K13" s="64"/>
      <c r="L13" s="64"/>
      <c r="M13" s="64"/>
      <c r="N13" s="64"/>
      <c r="O13" s="51"/>
      <c r="P13" s="11"/>
    </row>
    <row r="14" spans="1:16" outlineLevel="1" x14ac:dyDescent="0.3">
      <c r="A14" s="50"/>
      <c r="B14" s="65"/>
      <c r="C14" s="65"/>
      <c r="D14" s="65"/>
      <c r="E14" s="65"/>
      <c r="F14" s="65"/>
      <c r="G14" s="11"/>
      <c r="H14" s="64"/>
      <c r="I14" s="64"/>
      <c r="J14" s="64"/>
      <c r="K14" s="64"/>
      <c r="L14" s="64"/>
      <c r="M14" s="64"/>
      <c r="N14" s="64"/>
      <c r="O14" s="51"/>
      <c r="P14" s="11"/>
    </row>
    <row r="15" spans="1:16" outlineLevel="1" x14ac:dyDescent="0.3">
      <c r="A15" s="50"/>
      <c r="B15" s="65"/>
      <c r="C15" s="65"/>
      <c r="D15" s="65"/>
      <c r="E15" s="65"/>
      <c r="F15" s="65"/>
      <c r="G15" s="11"/>
      <c r="H15" s="64"/>
      <c r="I15" s="64"/>
      <c r="J15" s="64"/>
      <c r="K15" s="64"/>
      <c r="L15" s="64"/>
      <c r="M15" s="64"/>
      <c r="N15" s="64"/>
      <c r="O15" s="51"/>
      <c r="P15" s="11"/>
    </row>
    <row r="16" spans="1:16" outlineLevel="1" x14ac:dyDescent="0.3">
      <c r="A16" s="50"/>
      <c r="B16" s="65"/>
      <c r="C16" s="65"/>
      <c r="D16" s="65"/>
      <c r="E16" s="65"/>
      <c r="F16" s="65"/>
      <c r="G16" s="11"/>
      <c r="H16" s="64"/>
      <c r="I16" s="64"/>
      <c r="J16" s="64"/>
      <c r="K16" s="64"/>
      <c r="L16" s="64"/>
      <c r="M16" s="64"/>
      <c r="N16" s="64"/>
      <c r="O16" s="51"/>
      <c r="P16" s="11"/>
    </row>
    <row r="17" spans="1:16" ht="31.2" x14ac:dyDescent="0.6">
      <c r="A17" s="63" t="s">
        <v>176</v>
      </c>
      <c r="B17" s="63"/>
      <c r="C17" s="63"/>
      <c r="D17" s="63"/>
      <c r="E17" s="63"/>
      <c r="F17" s="63"/>
      <c r="G17" s="26"/>
      <c r="H17" s="64"/>
      <c r="I17" s="64"/>
      <c r="J17" s="64"/>
      <c r="K17" s="64"/>
      <c r="L17" s="64"/>
      <c r="M17" s="64"/>
      <c r="N17" s="64"/>
      <c r="O17" s="34"/>
      <c r="P17" s="11"/>
    </row>
    <row r="18" spans="1:16" ht="18" x14ac:dyDescent="0.35">
      <c r="A18" s="62" t="s">
        <v>0</v>
      </c>
      <c r="B18" s="62"/>
      <c r="C18" s="62"/>
      <c r="D18" s="62"/>
      <c r="E18" s="62"/>
      <c r="F18" s="62"/>
      <c r="G18" s="27"/>
      <c r="H18" s="64"/>
      <c r="I18" s="64"/>
      <c r="J18" s="64"/>
      <c r="K18" s="64"/>
      <c r="L18" s="64"/>
      <c r="M18" s="64"/>
      <c r="N18" s="64"/>
      <c r="O18" s="35"/>
      <c r="P18" s="11"/>
    </row>
    <row r="19" spans="1:16" ht="31.2" x14ac:dyDescent="0.3">
      <c r="A19" s="13" t="s">
        <v>1</v>
      </c>
      <c r="B19" s="13" t="s">
        <v>2</v>
      </c>
      <c r="C19" s="13" t="s">
        <v>3</v>
      </c>
      <c r="D19" s="13" t="s">
        <v>4</v>
      </c>
      <c r="E19" s="13" t="s">
        <v>5</v>
      </c>
      <c r="F19" s="13" t="s">
        <v>6</v>
      </c>
      <c r="G19" s="13" t="s">
        <v>7</v>
      </c>
      <c r="H19" s="13" t="s">
        <v>8</v>
      </c>
      <c r="I19" s="13" t="s">
        <v>9</v>
      </c>
      <c r="J19" s="13" t="s">
        <v>10</v>
      </c>
      <c r="K19" s="13" t="s">
        <v>11</v>
      </c>
      <c r="L19" s="13" t="s">
        <v>12</v>
      </c>
      <c r="M19" s="13" t="s">
        <v>13</v>
      </c>
      <c r="N19" s="13" t="s">
        <v>14</v>
      </c>
      <c r="O19" s="13" t="s">
        <v>169</v>
      </c>
      <c r="P19" s="13" t="s">
        <v>170</v>
      </c>
    </row>
    <row r="20" spans="1:16" ht="57" customHeight="1" x14ac:dyDescent="0.3">
      <c r="A20" s="14" t="s">
        <v>15</v>
      </c>
      <c r="B20" s="14" t="s">
        <v>16</v>
      </c>
      <c r="C20" s="14" t="s">
        <v>17</v>
      </c>
      <c r="D20" s="14" t="s">
        <v>18</v>
      </c>
      <c r="E20" s="14" t="s">
        <v>19</v>
      </c>
      <c r="F20" s="14" t="s">
        <v>20</v>
      </c>
      <c r="G20" s="14" t="s">
        <v>86</v>
      </c>
      <c r="H20" s="15" t="s">
        <v>87</v>
      </c>
      <c r="I20" s="15" t="s">
        <v>125</v>
      </c>
      <c r="J20" s="15" t="s">
        <v>126</v>
      </c>
      <c r="K20" s="39" t="s">
        <v>126</v>
      </c>
      <c r="L20" s="6" t="s">
        <v>172</v>
      </c>
      <c r="M20" s="1" t="s">
        <v>65</v>
      </c>
      <c r="N20" s="1" t="s">
        <v>65</v>
      </c>
      <c r="O20" s="36" t="e" vm="1">
        <f>_xlfn.IMAGE(_xlfn._LONGTEXT("https://eastus1-mediap.svc.ms/transform/thumbnail?provider=spo&amp;farmid=194519&amp;inputFormat=png&amp;cs=fFNQTw&amp;docid=https%3A%2F%2Fmy.microsoftpersonalcontent.com%2F_api%2Fv2.0%2Fdrives%2Fb!5g3E9cDQbkWxZJf1RzDLxq9mcdHp8hNNtf1dMZ4JghNdvZGJcke-Q532RBkTeKA7%2Fitems%","2F01UCYM2GELXEVMIIV7J5GKIZ33WSR2IEAB%3Ftempauth%3Dv1e.eyJzaXRlaWQiOiJmNWM0MGRlNi1kMGMwLTQ1NmUtYjE2NC05N2Y1NDczMGNiYzYiLCJhdWQiOiIwMDAwMDAwMy0wMDAwLTBmZjEtY2UwMC0wMDAwMDAwMDAwMDAvbXkubWljcm9zb2Z0cGVyc29uYWxjb250ZW50LmNvbUA5MTg4MDQwZC02YzY3LTRjNWItYjExMi0zN","mEzMDRiNjZkYWQiLCJleHAiOiIxNzYzNTQyODAwIn0.8ArE-Ea3q2OYKCOoUP-1QhhlTzojV4FsvNo982rjWqWyR7kDMaVZoedM5ayD75mYFJ_3wbLjY9s1valElrNTdIxd3eAYYWE7SeRflJJVswna1hj8vb_xLgHyAGbkXxqL7dL0MFF7E4milk0xl_pYUG09VHu5H76MpfABrPfI5t1tT1yISly9UBqnIQKUu2qQTqCL23g4vl4OyrxL3G6V","5y2cTvvwULIDnVGuzVVUOUmMQ6pmAYBEYgaFW0cUoqniSbU61YVNH0MhMhoX_3wzuiGgztHaBDS0Eqi1whAv_YrN03LrUjC9dMs9TSi7FlOh0Ovpmw-lj9RDPdax7kNLxUU28Lbm6z4p9QiY71ZUbL2ZWSmYV-aVBEiOqlyrJpJr7LbM2Qn1_RriFgNEaI_NQd6-58_d3BWLpJ1yj5UpdGvV2hfpaeVJ7NBMQez2znZgukbMGozeIKl3_v9a7qM","Eu8G0KWOhicqifWoRywEb0ai4u37dbDUcuhkP3tJEjHxl.3CBd-DiIWpF1wbqzqKAk91W3sHlinE0RB1f_o7ZPgpM%26version%3DPublished&amp;width=1220&amp;height=2712&amp;cb=63899123126"), "TC",0)</f>
        <v>#VALUE!</v>
      </c>
      <c r="P20" s="36" t="e" vm="2">
        <v>#VALUE!</v>
      </c>
    </row>
    <row r="21" spans="1:16" ht="57" customHeight="1" x14ac:dyDescent="0.3">
      <c r="A21" s="14" t="s">
        <v>24</v>
      </c>
      <c r="B21" s="14" t="s">
        <v>16</v>
      </c>
      <c r="C21" s="14" t="s">
        <v>25</v>
      </c>
      <c r="D21" s="14" t="s">
        <v>26</v>
      </c>
      <c r="E21" s="14" t="s">
        <v>19</v>
      </c>
      <c r="F21" s="14" t="s">
        <v>129</v>
      </c>
      <c r="G21" s="14" t="s">
        <v>86</v>
      </c>
      <c r="H21" s="15" t="s">
        <v>88</v>
      </c>
      <c r="I21" s="44" t="s">
        <v>127</v>
      </c>
      <c r="J21" s="15" t="s">
        <v>145</v>
      </c>
      <c r="K21" s="39" t="s">
        <v>126</v>
      </c>
      <c r="L21" s="6" t="s">
        <v>172</v>
      </c>
      <c r="M21" s="1" t="s">
        <v>22</v>
      </c>
      <c r="N21" s="1" t="s">
        <v>22</v>
      </c>
      <c r="O21" s="33" t="s">
        <v>139</v>
      </c>
      <c r="P21" s="33" t="e" vm="3">
        <v>#VALUE!</v>
      </c>
    </row>
    <row r="22" spans="1:16" ht="72" x14ac:dyDescent="0.3">
      <c r="A22" s="16" t="s">
        <v>27</v>
      </c>
      <c r="B22" s="16" t="s">
        <v>28</v>
      </c>
      <c r="C22" s="16" t="s">
        <v>29</v>
      </c>
      <c r="D22" s="16" t="s">
        <v>18</v>
      </c>
      <c r="E22" s="16" t="s">
        <v>19</v>
      </c>
      <c r="F22" s="16" t="s">
        <v>30</v>
      </c>
      <c r="G22" s="16" t="s">
        <v>86</v>
      </c>
      <c r="H22" s="17" t="s">
        <v>89</v>
      </c>
      <c r="I22" s="38" t="s">
        <v>149</v>
      </c>
      <c r="J22" s="17" t="s">
        <v>147</v>
      </c>
      <c r="K22" s="40" t="s">
        <v>148</v>
      </c>
      <c r="L22" s="6" t="s">
        <v>172</v>
      </c>
      <c r="M22" s="2" t="s">
        <v>22</v>
      </c>
      <c r="N22" s="2" t="s">
        <v>22</v>
      </c>
      <c r="O22" s="54" t="e" vm="4">
        <f>_xlfn.IMAGE("https://1drv.ms/i/c/c6b54fba4645add9/IQSmmfdykMNQQJBZMUt3CkmzAX2Yaxkhd1Fc16jfkGpKrBI?width=1220&amp;height=2712", "TC",0)</f>
        <v>#VALUE!</v>
      </c>
      <c r="P22" s="54" t="e" vm="5">
        <v>#VALUE!</v>
      </c>
    </row>
    <row r="23" spans="1:16" ht="72" x14ac:dyDescent="0.3">
      <c r="A23" s="16" t="s">
        <v>31</v>
      </c>
      <c r="B23" s="16" t="s">
        <v>28</v>
      </c>
      <c r="C23" s="16" t="s">
        <v>32</v>
      </c>
      <c r="D23" s="16" t="s">
        <v>33</v>
      </c>
      <c r="E23" s="16" t="s">
        <v>19</v>
      </c>
      <c r="F23" s="16" t="s">
        <v>34</v>
      </c>
      <c r="G23" s="16" t="s">
        <v>86</v>
      </c>
      <c r="H23" s="17" t="s">
        <v>90</v>
      </c>
      <c r="I23" s="17" t="s">
        <v>146</v>
      </c>
      <c r="J23" s="17" t="s">
        <v>131</v>
      </c>
      <c r="K23" s="40" t="s">
        <v>133</v>
      </c>
      <c r="L23" s="6" t="s">
        <v>172</v>
      </c>
      <c r="M23" s="2" t="s">
        <v>22</v>
      </c>
      <c r="N23" s="2" t="s">
        <v>22</v>
      </c>
      <c r="O23" s="54" t="e" vm="4">
        <f>_xlfn.IMAGE("https://1drv.ms/i/c/c6b54fba4645add9/IQSmmfdykMNQQJBZMUt3CkmzAX2Yaxkhd1Fc16jfkGpKrBI?width=1220&amp;height=2712", "TC",0)</f>
        <v>#VALUE!</v>
      </c>
      <c r="P23" s="54" t="e" vm="6">
        <v>#VALUE!</v>
      </c>
    </row>
    <row r="24" spans="1:16" ht="86.4" x14ac:dyDescent="0.3">
      <c r="A24" s="16" t="s">
        <v>35</v>
      </c>
      <c r="B24" s="16" t="s">
        <v>28</v>
      </c>
      <c r="C24" s="16" t="s">
        <v>17</v>
      </c>
      <c r="D24" s="16" t="s">
        <v>36</v>
      </c>
      <c r="E24" s="16" t="s">
        <v>19</v>
      </c>
      <c r="F24" s="16" t="s">
        <v>37</v>
      </c>
      <c r="G24" s="16" t="s">
        <v>86</v>
      </c>
      <c r="H24" s="17" t="s">
        <v>91</v>
      </c>
      <c r="I24" s="17" t="s">
        <v>130</v>
      </c>
      <c r="J24" s="17" t="s">
        <v>132</v>
      </c>
      <c r="K24" s="40" t="s">
        <v>168</v>
      </c>
      <c r="L24" s="6" t="s">
        <v>172</v>
      </c>
      <c r="M24" s="2" t="s">
        <v>22</v>
      </c>
      <c r="N24" s="2" t="s">
        <v>22</v>
      </c>
      <c r="O24" s="54" t="e" vm="4">
        <f>_xlfn.IMAGE("https://1drv.ms/i/c/c6b54fba4645add9/IQSmmfdykMNQQJBZMUt3CkmzAX2Yaxkhd1Fc16jfkGpKrBI?width=1220&amp;height=2712", "TC",0)</f>
        <v>#VALUE!</v>
      </c>
      <c r="P24" s="54" t="e" vm="7">
        <v>#VALUE!</v>
      </c>
    </row>
    <row r="25" spans="1:16" ht="86.4" x14ac:dyDescent="0.3">
      <c r="A25" s="18" t="s">
        <v>38</v>
      </c>
      <c r="B25" s="18" t="s">
        <v>39</v>
      </c>
      <c r="C25" s="18" t="s">
        <v>29</v>
      </c>
      <c r="D25" s="18" t="s">
        <v>18</v>
      </c>
      <c r="E25" s="18" t="s">
        <v>19</v>
      </c>
      <c r="F25" s="18" t="s">
        <v>40</v>
      </c>
      <c r="G25" s="18" t="s">
        <v>86</v>
      </c>
      <c r="H25" s="19" t="s">
        <v>92</v>
      </c>
      <c r="I25" s="19" t="s">
        <v>135</v>
      </c>
      <c r="J25" s="19" t="s">
        <v>134</v>
      </c>
      <c r="K25" s="41" t="s">
        <v>136</v>
      </c>
      <c r="L25" s="6" t="s">
        <v>172</v>
      </c>
      <c r="M25" s="3" t="s">
        <v>22</v>
      </c>
      <c r="N25" s="3" t="s">
        <v>22</v>
      </c>
      <c r="O25" s="55" t="e" vm="8">
        <f>_xlfn.IMAGE(_xlfn._LONGTEXT("https://eastus1-mediap.svc.ms/transform/thumbnail?provider=spo&amp;farmid=194519&amp;inputFormat=png&amp;cs=fFNQTw&amp;docid=https%3A%2F%2Fmy.microsoftpersonalcontent.com%2F_api%2Fv2.0%2Fdrives%2Fb!5g3E9cDQbkWxZJf1RzDLxq9mcdHp8hNNtf1dMZ4JghNdvZGJcke-Q532RBkTeKA7%2Fitems%","2F01UCYM2GEITK477ZSAJNAJ3FXOOK5V5QPE%3Ftempauth%3Dv1e.eyJzaXRlaWQiOiJmNWM0MGRlNi1kMGMwLTQ1NmUtYjE2NC05N2Y1NDczMGNiYzYiLCJhdWQiOiIwMDAwMDAwMy0wMDAwLTBmZjEtY2UwMC0wMDAwMDAwMDAwMDAvbXkubWljcm9zb2Z0cGVyc29uYWxjb250ZW50LmNvbUA5MTg4MDQwZC02YzY3LTRjNWItYjExMi0zN","mEzMDRiNjZkYWQiLCJleHAiOiIxNzYzNTQyODAwIn0._si-xGuIypTuZ8FW3puhhib7v9nt35DYkcMMtH7WUNLLsBbXb-mmZH00qdIReeuFVLWAKoOpDJmeVfoxVHMECcJ7Ww5F6UjQ65LJCHrMDvyJsJt-R7qnjCjyKYlRve9ud2lZ1ZtFz3zKdGU_DMfqa0H9XgEdMQ-uU3v9S8pB68PatDUslgtn3hOL8VjaD0mD3OXCLZz-_OpjyyF_HO-q","N6O98aOxgyhSLAhBWh17ua87aPj1js7YxpMCT-g2_uX3mWoG7z5EMA33hJ1DmAh_6jNGXMinE2zEoWAUJGEMG-F1VVxKFxLuy8CTgjtYts9p3Oo6nXUUm-5sMVpvun2Kh_igBfVoB3rgcZVHGG9BXO-bCd1AI0_-H_QjVGAdBIc7q7ii4e-jWI_BXc6YQ7-n6D3LcTDfXdV6IG-qM5eZzXXvwFljSESPspR54KaQyB8ptbqkdAepz9_7ke4nyq3","q6-m14D6fnzPU_Vu7kldpk3kMEehy1UNjeW01YJbsWRWN.m_lPestp6YMwmB_WwDeEZIWx8mQkXFCqwkj6JpXoI94%26version%3DPublished&amp;width=1220&amp;height=2712&amp;cb=63899127994"), "TC",0)</f>
        <v>#VALUE!</v>
      </c>
      <c r="P25" s="55" t="e" vm="9">
        <v>#VALUE!</v>
      </c>
    </row>
    <row r="26" spans="1:16" ht="86.4" x14ac:dyDescent="0.3">
      <c r="A26" s="18" t="s">
        <v>41</v>
      </c>
      <c r="B26" s="18" t="s">
        <v>39</v>
      </c>
      <c r="C26" s="18" t="s">
        <v>32</v>
      </c>
      <c r="D26" s="18" t="s">
        <v>42</v>
      </c>
      <c r="E26" s="18" t="s">
        <v>19</v>
      </c>
      <c r="F26" s="18" t="s">
        <v>43</v>
      </c>
      <c r="G26" s="18" t="s">
        <v>86</v>
      </c>
      <c r="H26" s="19" t="s">
        <v>93</v>
      </c>
      <c r="I26" s="19" t="s">
        <v>137</v>
      </c>
      <c r="J26" s="19" t="s">
        <v>138</v>
      </c>
      <c r="K26" s="41" t="s">
        <v>139</v>
      </c>
      <c r="L26" s="3" t="s">
        <v>172</v>
      </c>
      <c r="M26" s="3" t="s">
        <v>22</v>
      </c>
      <c r="N26" s="3" t="s">
        <v>22</v>
      </c>
      <c r="O26" s="55" t="e" vm="10">
        <f>_xlfn.IMAGE(_xlfn._LONGTEXT("https://eastus1-mediap.svc.ms/transform/thumbnail?provider=spo&amp;farmid=194519&amp;inputFormat=png&amp;cs=fFNQTw&amp;docid=https%3A%2F%2Fmy.microsoftpersonalcontent.com%2F_api%2Fv2.0%2Fdrives%2Fb!5g3E9cDQbkWxZJf1RzDLxq9mcdHp8hNNtf1dMZ4JghNdvZGJcke-Q532RBkTeKA7%2Fitems%","2F01UCYM2GFHEOS4GA4BZZHJ23HSNLZVZR36%3Ftempauth%3Dv1e.eyJzaXRlaWQiOiJmNWM0MGRlNi1kMGMwLTQ1NmUtYjE2NC05N2Y1NDczMGNiYzYiLCJhdWQiOiIwMDAwMDAwMy0wMDAwLTBmZjEtY2UwMC0wMDAwMDAwMDAwMDAvbXkubWljcm9zb2Z0cGVyc29uYWxjb250ZW50LmNvbUA5MTg4MDQwZC02YzY3LTRjNWItYjExMi0zN","mEzMDRiNjZkYWQiLCJleHAiOiIxNzYzNTQyODAwIn0.PsUR1ctqzMNzQrDK6cY89p9_BnA4Q5q5AU-_AsqD3oUhlzpMVhPDnG10p4e8JbByllZ0fiQOCvhkfHW22nHSw8mWZXJnm0PJ7Bot0MAcnvBYaFKFx3mFMMNhVNOnvbRP_MQRqcl_Br7eJq0U2dqOrmsQ9Uzv5IWskmiV-OUEGCKix9XRFmzfK3yUZUFOmtwvzV0dZWtjIJtwLqexctt-","DuHh7h7qduQbtGcCiYQmndN_RaiW2ydP7czQ_zDP7iCz7cF3JEnsqRQnPof9DFuPm19E-dPb5zdo5Sleo-5ohsC37l8p_2YmGQWP1v7mjLRq1UzsxOZS17gPjT4F8i686SMZAUqnvUb_vyD060ogvJNquUHugijoww7zXMQZcK1UE8amyBaY6VkfV1FNf7-ruTcxCiC_K1QevGvXEZ7Kd1XCYisyZ9uTiSikz2j1Ujs27XuVAOgDDSK3OGv2HvB","smVHfkI4mZONp-JPN8CalfsA.cqv_MMr6zzRhklQnVAWPbshA06B6ETS_UbZHUoq2zU8%26version%3DPublished&amp;width=1220&amp;height=2712&amp;cb=63899128337"), "TC",0)</f>
        <v>#VALUE!</v>
      </c>
      <c r="P26" s="55" t="e" vm="11">
        <v>#VALUE!</v>
      </c>
    </row>
    <row r="27" spans="1:16" ht="100.8" x14ac:dyDescent="0.3">
      <c r="A27" s="18" t="s">
        <v>44</v>
      </c>
      <c r="B27" s="18" t="s">
        <v>39</v>
      </c>
      <c r="C27" s="18" t="s">
        <v>25</v>
      </c>
      <c r="D27" s="18" t="s">
        <v>26</v>
      </c>
      <c r="E27" s="18" t="s">
        <v>19</v>
      </c>
      <c r="F27" s="18" t="s">
        <v>181</v>
      </c>
      <c r="G27" s="18" t="s">
        <v>86</v>
      </c>
      <c r="H27" s="19" t="s">
        <v>182</v>
      </c>
      <c r="I27" s="19" t="s">
        <v>183</v>
      </c>
      <c r="J27" s="19" t="s">
        <v>128</v>
      </c>
      <c r="K27" s="41" t="s">
        <v>184</v>
      </c>
      <c r="L27" s="3" t="s">
        <v>172</v>
      </c>
      <c r="M27" s="3" t="s">
        <v>22</v>
      </c>
      <c r="N27" s="3" t="s">
        <v>22</v>
      </c>
      <c r="O27" s="55" t="e" vm="10">
        <f>_xlfn.IMAGE(_xlfn._LONGTEXT("https://eastus1-mediap.svc.ms/transform/thumbnail?provider=spo&amp;farmid=194519&amp;inputFormat=png&amp;cs=fFNQTw&amp;docid=https%3A%2F%2Fmy.microsoftpersonalcontent.com%2F_api%2Fv2.0%2Fdrives%2Fb!5g3E9cDQbkWxZJf1RzDLxq9mcdHp8hNNtf1dMZ4JghNdvZGJcke-Q532RBkTeKA7%2Fitems%","2F01UCYM2GFHEOS4GA4BZZHJ23HSNLZVZR36%3Ftempauth%3Dv1e.eyJzaXRlaWQiOiJmNWM0MGRlNi1kMGMwLTQ1NmUtYjE2NC05N2Y1NDczMGNiYzYiLCJhdWQiOiIwMDAwMDAwMy0wMDAwLTBmZjEtY2UwMC0wMDAwMDAwMDAwMDAvbXkubWljcm9zb2Z0cGVyc29uYWxjb250ZW50LmNvbUA5MTg4MDQwZC02YzY3LTRjNWItYjExMi0zN","mEzMDRiNjZkYWQiLCJleHAiOiIxNzYzNTQyODAwIn0.PsUR1ctqzMNzQrDK6cY89p9_BnA4Q5q5AU-_AsqD3oUhlzpMVhPDnG10p4e8JbByllZ0fiQOCvhkfHW22nHSw8mWZXJnm0PJ7Bot0MAcnvBYaFKFx3mFMMNhVNOnvbRP_MQRqcl_Br7eJq0U2dqOrmsQ9Uzv5IWskmiV-OUEGCKix9XRFmzfK3yUZUFOmtwvzV0dZWtjIJtwLqexctt-","DuHh7h7qduQbtGcCiYQmndN_RaiW2ydP7czQ_zDP7iCz7cF3JEnsqRQnPof9DFuPm19E-dPb5zdo5Sleo-5ohsC37l8p_2YmGQWP1v7mjLRq1UzsxOZS17gPjT4F8i686SMZAUqnvUb_vyD060ogvJNquUHugijoww7zXMQZcK1UE8amyBaY6VkfV1FNf7-ruTcxCiC_K1QevGvXEZ7Kd1XCYisyZ9uTiSikz2j1Ujs27XuVAOgDDSK3OGv2HvB","smVHfkI4mZONp-JPN8CalfsA.cqv_MMr6zzRhklQnVAWPbshA06B6ETS_UbZHUoq2zU8%26version%3DPublished&amp;width=1220&amp;height=2712&amp;cb=63899128337"), "TC",0)</f>
        <v>#VALUE!</v>
      </c>
      <c r="P27" s="55" t="e" vm="12">
        <v>#VALUE!</v>
      </c>
    </row>
    <row r="28" spans="1:16" ht="71.400000000000006" customHeight="1" x14ac:dyDescent="0.3">
      <c r="A28" s="20" t="s">
        <v>45</v>
      </c>
      <c r="B28" s="20" t="s">
        <v>46</v>
      </c>
      <c r="C28" s="20" t="s">
        <v>29</v>
      </c>
      <c r="D28" s="20" t="s">
        <v>18</v>
      </c>
      <c r="E28" s="20" t="s">
        <v>19</v>
      </c>
      <c r="F28" s="20" t="s">
        <v>48</v>
      </c>
      <c r="G28" s="20" t="s">
        <v>86</v>
      </c>
      <c r="H28" s="21" t="s">
        <v>140</v>
      </c>
      <c r="I28" s="21" t="s">
        <v>150</v>
      </c>
      <c r="J28" s="21" t="s">
        <v>151</v>
      </c>
      <c r="K28" s="42" t="s">
        <v>152</v>
      </c>
      <c r="L28" s="6" t="s">
        <v>172</v>
      </c>
      <c r="M28" s="4" t="s">
        <v>22</v>
      </c>
      <c r="N28" s="4" t="s">
        <v>22</v>
      </c>
      <c r="O28" s="56" t="s">
        <v>139</v>
      </c>
      <c r="P28" s="56" t="e" vm="13">
        <v>#VALUE!</v>
      </c>
    </row>
    <row r="29" spans="1:16" ht="57" customHeight="1" x14ac:dyDescent="0.3">
      <c r="A29" s="20" t="s">
        <v>47</v>
      </c>
      <c r="B29" s="20" t="s">
        <v>46</v>
      </c>
      <c r="C29" s="20" t="s">
        <v>17</v>
      </c>
      <c r="D29" s="20" t="s">
        <v>23</v>
      </c>
      <c r="E29" s="20" t="s">
        <v>19</v>
      </c>
      <c r="F29" s="20" t="s">
        <v>153</v>
      </c>
      <c r="G29" s="20" t="s">
        <v>86</v>
      </c>
      <c r="H29" s="21" t="s">
        <v>94</v>
      </c>
      <c r="I29" s="21" t="s">
        <v>154</v>
      </c>
      <c r="J29" s="21" t="s">
        <v>155</v>
      </c>
      <c r="K29" s="42" t="s">
        <v>155</v>
      </c>
      <c r="L29" s="6" t="s">
        <v>172</v>
      </c>
      <c r="M29" s="4" t="s">
        <v>22</v>
      </c>
      <c r="N29" s="4" t="s">
        <v>22</v>
      </c>
      <c r="O29" s="56" t="s">
        <v>139</v>
      </c>
      <c r="P29" s="56" t="e" vm="14">
        <v>#VALUE!</v>
      </c>
    </row>
    <row r="30" spans="1:16" ht="57.6" x14ac:dyDescent="0.3">
      <c r="A30" s="20" t="s">
        <v>49</v>
      </c>
      <c r="B30" s="20" t="s">
        <v>46</v>
      </c>
      <c r="C30" s="20" t="s">
        <v>25</v>
      </c>
      <c r="D30" s="20" t="s">
        <v>26</v>
      </c>
      <c r="E30" s="20" t="s">
        <v>19</v>
      </c>
      <c r="F30" s="20" t="s">
        <v>141</v>
      </c>
      <c r="G30" s="20" t="s">
        <v>86</v>
      </c>
      <c r="H30" s="21" t="s">
        <v>95</v>
      </c>
      <c r="I30" s="21" t="s">
        <v>156</v>
      </c>
      <c r="J30" s="21" t="s">
        <v>157</v>
      </c>
      <c r="K30" s="42" t="s">
        <v>158</v>
      </c>
      <c r="L30" s="4" t="s">
        <v>172</v>
      </c>
      <c r="M30" s="4" t="s">
        <v>22</v>
      </c>
      <c r="N30" s="4" t="s">
        <v>22</v>
      </c>
      <c r="O30" s="56" t="s">
        <v>139</v>
      </c>
      <c r="P30" s="56" t="e" vm="15">
        <v>#VALUE!</v>
      </c>
    </row>
    <row r="31" spans="1:16" ht="57.6" x14ac:dyDescent="0.3">
      <c r="A31" s="22" t="s">
        <v>50</v>
      </c>
      <c r="B31" s="22" t="s">
        <v>51</v>
      </c>
      <c r="C31" s="22" t="s">
        <v>29</v>
      </c>
      <c r="D31" s="22" t="s">
        <v>18</v>
      </c>
      <c r="E31" s="22" t="s">
        <v>19</v>
      </c>
      <c r="F31" s="22" t="s">
        <v>52</v>
      </c>
      <c r="G31" s="22" t="s">
        <v>86</v>
      </c>
      <c r="H31" s="23" t="s">
        <v>96</v>
      </c>
      <c r="I31" s="23" t="s">
        <v>159</v>
      </c>
      <c r="J31" s="23" t="s">
        <v>128</v>
      </c>
      <c r="K31" s="43" t="s">
        <v>134</v>
      </c>
      <c r="L31" s="6" t="s">
        <v>172</v>
      </c>
      <c r="M31" s="5" t="s">
        <v>22</v>
      </c>
      <c r="N31" s="5" t="s">
        <v>22</v>
      </c>
      <c r="O31" s="57" t="s">
        <v>139</v>
      </c>
      <c r="P31" s="57" t="e" vm="16">
        <v>#VALUE!</v>
      </c>
    </row>
    <row r="32" spans="1:16" ht="72" x14ac:dyDescent="0.3">
      <c r="A32" s="22" t="s">
        <v>53</v>
      </c>
      <c r="B32" s="22" t="s">
        <v>51</v>
      </c>
      <c r="C32" s="22" t="s">
        <v>32</v>
      </c>
      <c r="D32" s="22" t="s">
        <v>33</v>
      </c>
      <c r="E32" s="22" t="s">
        <v>19</v>
      </c>
      <c r="F32" s="22" t="s">
        <v>54</v>
      </c>
      <c r="G32" s="22" t="s">
        <v>86</v>
      </c>
      <c r="H32" s="23" t="s">
        <v>97</v>
      </c>
      <c r="I32" s="23" t="s">
        <v>160</v>
      </c>
      <c r="J32" s="23" t="s">
        <v>161</v>
      </c>
      <c r="K32" s="43" t="s">
        <v>162</v>
      </c>
      <c r="L32" s="6" t="s">
        <v>172</v>
      </c>
      <c r="M32" s="5" t="s">
        <v>22</v>
      </c>
      <c r="N32" s="5" t="s">
        <v>22</v>
      </c>
      <c r="O32" s="57" t="s">
        <v>139</v>
      </c>
      <c r="P32" s="57" t="e" vm="17">
        <v>#VALUE!</v>
      </c>
    </row>
    <row r="33" spans="1:16" ht="57.6" x14ac:dyDescent="0.3">
      <c r="A33" s="22" t="s">
        <v>55</v>
      </c>
      <c r="B33" s="22" t="s">
        <v>51</v>
      </c>
      <c r="C33" s="22" t="s">
        <v>17</v>
      </c>
      <c r="D33" s="22" t="s">
        <v>36</v>
      </c>
      <c r="E33" s="22" t="s">
        <v>19</v>
      </c>
      <c r="F33" s="22" t="s">
        <v>56</v>
      </c>
      <c r="G33" s="22" t="s">
        <v>86</v>
      </c>
      <c r="H33" s="23" t="s">
        <v>98</v>
      </c>
      <c r="I33" s="23" t="s">
        <v>163</v>
      </c>
      <c r="J33" s="23" t="s">
        <v>164</v>
      </c>
      <c r="K33" s="43" t="s">
        <v>165</v>
      </c>
      <c r="L33" s="6" t="s">
        <v>172</v>
      </c>
      <c r="M33" s="5" t="s">
        <v>22</v>
      </c>
      <c r="N33" s="5" t="s">
        <v>22</v>
      </c>
      <c r="O33" s="57" t="s">
        <v>139</v>
      </c>
      <c r="P33" s="57" t="e" vm="18">
        <v>#VALUE!</v>
      </c>
    </row>
    <row r="34" spans="1:16" ht="57.6" x14ac:dyDescent="0.3">
      <c r="A34" s="24" t="s">
        <v>57</v>
      </c>
      <c r="B34" s="24" t="s">
        <v>58</v>
      </c>
      <c r="C34" s="24" t="s">
        <v>29</v>
      </c>
      <c r="D34" s="24" t="s">
        <v>18</v>
      </c>
      <c r="E34" s="24" t="s">
        <v>19</v>
      </c>
      <c r="F34" s="24" t="s">
        <v>59</v>
      </c>
      <c r="G34" s="24" t="s">
        <v>86</v>
      </c>
      <c r="H34" s="25" t="s">
        <v>99</v>
      </c>
      <c r="I34" s="25" t="s">
        <v>167</v>
      </c>
      <c r="J34" s="25" t="s">
        <v>166</v>
      </c>
      <c r="K34" s="25" t="s">
        <v>166</v>
      </c>
      <c r="L34" s="6" t="s">
        <v>172</v>
      </c>
      <c r="M34" s="6" t="s">
        <v>22</v>
      </c>
      <c r="N34" s="6" t="s">
        <v>22</v>
      </c>
      <c r="O34" s="58" t="s">
        <v>139</v>
      </c>
      <c r="P34" s="58" t="e" vm="19">
        <v>#VALUE!</v>
      </c>
    </row>
    <row r="35" spans="1:16" ht="72" x14ac:dyDescent="0.3">
      <c r="A35" s="24" t="s">
        <v>60</v>
      </c>
      <c r="B35" s="24" t="s">
        <v>58</v>
      </c>
      <c r="C35" s="24" t="s">
        <v>32</v>
      </c>
      <c r="D35" s="24" t="s">
        <v>33</v>
      </c>
      <c r="E35" s="24" t="s">
        <v>19</v>
      </c>
      <c r="F35" s="24" t="s">
        <v>61</v>
      </c>
      <c r="G35" s="24" t="s">
        <v>86</v>
      </c>
      <c r="H35" s="25" t="s">
        <v>101</v>
      </c>
      <c r="I35" s="25" t="s">
        <v>179</v>
      </c>
      <c r="J35" s="25" t="s">
        <v>180</v>
      </c>
      <c r="K35" s="25" t="s">
        <v>180</v>
      </c>
      <c r="L35" s="6" t="s">
        <v>172</v>
      </c>
      <c r="M35" s="6" t="s">
        <v>22</v>
      </c>
      <c r="N35" s="6" t="s">
        <v>22</v>
      </c>
      <c r="O35" s="58" t="s">
        <v>139</v>
      </c>
      <c r="P35" s="58" t="e" vm="20">
        <v>#VALUE!</v>
      </c>
    </row>
    <row r="36" spans="1:16" ht="86.4" x14ac:dyDescent="0.3">
      <c r="A36" s="24" t="s">
        <v>62</v>
      </c>
      <c r="B36" s="24" t="s">
        <v>58</v>
      </c>
      <c r="C36" s="24" t="s">
        <v>25</v>
      </c>
      <c r="D36" s="24" t="s">
        <v>26</v>
      </c>
      <c r="E36" s="24" t="s">
        <v>19</v>
      </c>
      <c r="F36" s="24" t="s">
        <v>63</v>
      </c>
      <c r="G36" s="24" t="s">
        <v>86</v>
      </c>
      <c r="H36" s="25" t="s">
        <v>100</v>
      </c>
      <c r="I36" s="25" t="s">
        <v>177</v>
      </c>
      <c r="J36" s="25" t="s">
        <v>178</v>
      </c>
      <c r="K36" s="25" t="s">
        <v>178</v>
      </c>
      <c r="L36" s="6" t="s">
        <v>172</v>
      </c>
      <c r="M36" s="6" t="s">
        <v>22</v>
      </c>
      <c r="N36" s="6" t="s">
        <v>22</v>
      </c>
      <c r="O36" s="58" t="s">
        <v>139</v>
      </c>
      <c r="P36" s="58" t="e" vm="21">
        <v>#VALUE!</v>
      </c>
    </row>
  </sheetData>
  <mergeCells count="4">
    <mergeCell ref="A18:F18"/>
    <mergeCell ref="A17:F17"/>
    <mergeCell ref="H1:N18"/>
    <mergeCell ref="B1:F16"/>
  </mergeCells>
  <conditionalFormatting sqref="L20:L36">
    <cfRule type="expression" dxfId="28" priority="1">
      <formula>$L20="Bloqueada"</formula>
    </cfRule>
    <cfRule type="expression" dxfId="27" priority="2">
      <formula>$L20="En revisión"</formula>
    </cfRule>
    <cfRule type="expression" dxfId="26" priority="3">
      <formula>$L20="Ejecutando"</formula>
    </cfRule>
    <cfRule type="expression" dxfId="25" priority="4">
      <formula>$L20="Fallo"</formula>
    </cfRule>
    <cfRule type="expression" dxfId="24" priority="5">
      <formula>$L20="Aprobado"</formula>
    </cfRule>
  </conditionalFormatting>
  <conditionalFormatting sqref="M20:M36">
    <cfRule type="expression" dxfId="23" priority="24">
      <formula>INDIRECT("M"&amp;ROW())="Alta"</formula>
    </cfRule>
    <cfRule type="expression" dxfId="22" priority="25">
      <formula>INDIRECT("M"&amp;ROW())="Media"</formula>
    </cfRule>
    <cfRule type="expression" dxfId="21" priority="26">
      <formula>INDIRECT("M"&amp;ROW())="Baja"</formula>
    </cfRule>
  </conditionalFormatting>
  <hyperlinks>
    <hyperlink ref="O20" r:id="rId1" display="https://drive.google.com/file/d/1pvlkNcG08Vg7mmjM4YBgAYgsYnj8KRVr/view?usp=drive_link" xr:uid="{6CC61B45-AD1E-43C9-BF77-D94F0E6F5557}"/>
    <hyperlink ref="I22" r:id="rId2" display="yue101089@gmail.com" xr:uid="{A226111B-1DE1-40E5-B382-3A5FC25E5FA0}"/>
    <hyperlink ref="O25" r:id="rId3" display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EITK477ZSAJNAJ3FXOOK5V5QPE%3Ftempauth%3Dv1e.eyJzaXRlaWQiOiJmNWM0MGRlNi1kMGMwLTQ1NmUtYjE2NC05N2Y1NDczMGNiYzYiLCJhdWQiOiIwMDAwMDAwMy0wMDAwLTBmZjEtY2UwMC0wMDAwMDAwMDAwMDAvbXkubWljcm9zb2Z0cGVyc29uYWxjb250ZW50LmNvbUA5MTg4MDQwZC02YzY3LTRjNWItYjExMi0zNmEzMDRiNjZkYWQiLCJleHAiOiIxNzYzNTQyODAwIn0._si-xGuIypTuZ8FW3puhhib7v9nt35DYkcMMtH7WUNLLsBbXb-mmZH00qdIReeuFVLWAKoOpDJmeVfoxVHMECcJ7Ww5F6UjQ65LJCHrMDvyJsJt-R7qnjCjyKYlRve9ud2lZ1ZtFz3zKdGU_DMfqa0H9XgEdMQ-uU3v9S8pB68PatDUslgtn3hOL8VjaD0mD3OXCLZz-_OpjyyF_HO-qN6O98aOxgyhSLAhBWh17ua87aPj1js7YxpMCT-g2_uX3mWoG7z5EMA33hJ1DmAh_6jNGXMinE2zEoWAUJGEMG-F1VVxKFxLuy8CTgjtYts9p3Oo6nXUUm-5sMVpvun2Kh_igBfVoB3rgcZVHGG9BXO-bCd1AI0_-H_QjVGAdBIc7q7ii4e-jWI_BXc6YQ7-n6D3LcTDfXdV6IG-qM5eZzXXvwFljSESPspR54KaQyB8ptbqkdAepz9_7ke4nyq3q6-m14D6fnzPU_Vu7kldpk3kMEehy1UNjeW01YJbsWRWN.m_lPestp6YMwmB_WwDeEZIWx8mQkXFCqwkj6JpXoI94%26version%3DPublished&amp;width=1220&amp;height=2712&amp;cb=63899127994" xr:uid="{C8E1D82B-89DC-47BB-9893-730D91E60553}"/>
    <hyperlink ref="O26" r:id="rId4" display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FHEOS4GA4BZZHJ23HSNLZVZR36%3Ftempauth%3Dv1e.eyJzaXRlaWQiOiJmNWM0MGRlNi1kMGMwLTQ1NmUtYjE2NC05N2Y1NDczMGNiYzYiLCJhdWQiOiIwMDAwMDAwMy0wMDAwLTBmZjEtY2UwMC0wMDAwMDAwMDAwMDAvbXkubWljcm9zb2Z0cGVyc29uYWxjb250ZW50LmNvbUA5MTg4MDQwZC02YzY3LTRjNWItYjExMi0zNmEzMDRiNjZkYWQiLCJleHAiOiIxNzYzNTQyODAwIn0.PsUR1ctqzMNzQrDK6cY89p9_BnA4Q5q5AU-_AsqD3oUhlzpMVhPDnG10p4e8JbByllZ0fiQOCvhkfHW22nHSw8mWZXJnm0PJ7Bot0MAcnvBYaFKFx3mFMMNhVNOnvbRP_MQRqcl_Br7eJq0U2dqOrmsQ9Uzv5IWskmiV-OUEGCKix9XRFmzfK3yUZUFOmtwvzV0dZWtjIJtwLqexctt-DuHh7h7qduQbtGcCiYQmndN_RaiW2ydP7czQ_zDP7iCz7cF3JEnsqRQnPof9DFuPm19E-dPb5zdo5Sleo-5ohsC37l8p_2YmGQWP1v7mjLRq1UzsxOZS17gPjT4F8i686SMZAUqnvUb_vyD060ogvJNquUHugijoww7zXMQZcK1UE8amyBaY6VkfV1FNf7-ruTcxCiC_K1QevGvXEZ7Kd1XCYisyZ9uTiSikz2j1Ujs27XuVAOgDDSK3OGv2HvBsmVHfkI4mZONp-JPN8CalfsA.cqv_MMr6zzRhklQnVAWPbshA06B6ETS_UbZHUoq2zU8%26version%3DPublished&amp;width=1220&amp;height=2712&amp;cb=63899128337" xr:uid="{80B5333F-89C9-45F7-A61E-E4F51A40A04A}"/>
    <hyperlink ref="O27" r:id="rId5" display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FHEOS4GA4BZZHJ23HSNLZVZR36%3Ftempauth%3Dv1e.eyJzaXRlaWQiOiJmNWM0MGRlNi1kMGMwLTQ1NmUtYjE2NC05N2Y1NDczMGNiYzYiLCJhdWQiOiIwMDAwMDAwMy0wMDAwLTBmZjEtY2UwMC0wMDAwMDAwMDAwMDAvbXkubWljcm9zb2Z0cGVyc29uYWxjb250ZW50LmNvbUA5MTg4MDQwZC02YzY3LTRjNWItYjExMi0zNmEzMDRiNjZkYWQiLCJleHAiOiIxNzYzNTQyODAwIn0.PsUR1ctqzMNzQrDK6cY89p9_BnA4Q5q5AU-_AsqD3oUhlzpMVhPDnG10p4e8JbByllZ0fiQOCvhkfHW22nHSw8mWZXJnm0PJ7Bot0MAcnvBYaFKFx3mFMMNhVNOnvbRP_MQRqcl_Br7eJq0U2dqOrmsQ9Uzv5IWskmiV-OUEGCKix9XRFmzfK3yUZUFOmtwvzV0dZWtjIJtwLqexctt-DuHh7h7qduQbtGcCiYQmndN_RaiW2ydP7czQ_zDP7iCz7cF3JEnsqRQnPof9DFuPm19E-dPb5zdo5Sleo-5ohsC37l8p_2YmGQWP1v7mjLRq1UzsxOZS17gPjT4F8i686SMZAUqnvUb_vyD060ogvJNquUHugijoww7zXMQZcK1UE8amyBaY6VkfV1FNf7-ruTcxCiC_K1QevGvXEZ7Kd1XCYisyZ9uTiSikz2j1Ujs27XuVAOgDDSK3OGv2HvBsmVHfkI4mZONp-JPN8CalfsA.cqv_MMr6zzRhklQnVAWPbshA06B6ETS_UbZHUoq2zU8%26version%3DPublished&amp;width=1220&amp;height=2712&amp;cb=63899128337" xr:uid="{42220D95-9B40-4A3F-84F0-5338ACEE872A}"/>
    <hyperlink ref="I21" r:id="rId6" display="yue101089@gmail.com_x000a_pass: 123456" xr:uid="{62E5C2FA-EBEE-41F1-AF12-01849AF2AF58}"/>
    <hyperlink ref="O24" r:id="rId7" display="https://drive.google.com/file/d/1pvlkNcG08Vg7mmjM4YBgAYgsYnj8KRVr/view?usp=drive_link" xr:uid="{ED90A4F1-21EC-45AB-9CF2-DB1D81B47FFA}"/>
    <hyperlink ref="O23" r:id="rId8" display="https://drive.google.com/file/d/1pvlkNcG08Vg7mmjM4YBgAYgsYnj8KRVr/view?usp=drive_link" xr:uid="{FD6C9DB2-AE0B-4750-82C0-C4C6A6CB550F}"/>
    <hyperlink ref="O22" r:id="rId9" display="https://drive.google.com/file/d/1pvlkNcG08Vg7mmjM4YBgAYgsYnj8KRVr/view?usp=drive_link" xr:uid="{9575532B-7F3F-4B14-B418-CA462490085F}"/>
  </hyperlinks>
  <pageMargins left="0.75" right="0.75" top="1" bottom="1" header="0.5" footer="0.5"/>
  <pageSetup orientation="portrait" r:id="rId10"/>
  <drawing r:id="rId11"/>
  <legacyDrawing r:id="rId1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00000000-0002-0000-0000-000000000000}">
          <x14:formula1>
            <xm:f>Catálogos!$A$2:$A$7</xm:f>
          </x14:formula1>
          <xm:sqref>L20:L36</xm:sqref>
        </x14:dataValidation>
        <x14:dataValidation type="list" allowBlank="1" showInputMessage="1" showErrorMessage="1" xr:uid="{00000000-0002-0000-0000-000001000000}">
          <x14:formula1>
            <xm:f>Catálogos!$B$2:$B$4</xm:f>
          </x14:formula1>
          <xm:sqref>M20:M36</xm:sqref>
        </x14:dataValidation>
        <x14:dataValidation type="list" allowBlank="1" showInputMessage="1" showErrorMessage="1" xr:uid="{00000000-0002-0000-0000-000002000000}">
          <x14:formula1>
            <xm:f>Catálogos!$C$2:$C$4</xm:f>
          </x14:formula1>
          <xm:sqref>N20:N36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F9767D-3BC2-478B-A4D9-6973FEEF2AAC}">
  <dimension ref="A1:P18"/>
  <sheetViews>
    <sheetView tabSelected="1" topLeftCell="A13" zoomScale="89" workbookViewId="0">
      <selection sqref="A1:P18"/>
    </sheetView>
  </sheetViews>
  <sheetFormatPr baseColWidth="10" defaultRowHeight="14.4" x14ac:dyDescent="0.3"/>
  <cols>
    <col min="1" max="1" width="8.109375" style="68" customWidth="1"/>
    <col min="2" max="2" width="12.33203125" style="68" bestFit="1" customWidth="1"/>
    <col min="3" max="3" width="12.109375" style="68" bestFit="1" customWidth="1"/>
    <col min="4" max="4" width="25.88671875" style="68" bestFit="1" customWidth="1"/>
    <col min="5" max="5" width="14.77734375" style="68" bestFit="1" customWidth="1"/>
    <col min="6" max="6" width="37" style="68" bestFit="1" customWidth="1"/>
    <col min="7" max="7" width="28.33203125" style="68" hidden="1" customWidth="1"/>
    <col min="8" max="8" width="37.109375" style="68" hidden="1" customWidth="1"/>
    <col min="9" max="9" width="25.77734375" style="68" hidden="1" customWidth="1"/>
    <col min="10" max="10" width="28.109375" style="68" hidden="1" customWidth="1"/>
    <col min="11" max="11" width="19.33203125" style="68" hidden="1" customWidth="1"/>
    <col min="12" max="12" width="13.6640625" style="68" bestFit="1" customWidth="1"/>
    <col min="13" max="13" width="10.33203125" style="68" bestFit="1" customWidth="1"/>
    <col min="14" max="14" width="9.6640625" style="68" bestFit="1" customWidth="1"/>
    <col min="15" max="15" width="23.88671875" style="68" bestFit="1" customWidth="1"/>
    <col min="16" max="16" width="15.33203125" customWidth="1"/>
  </cols>
  <sheetData>
    <row r="1" spans="1:16" ht="31.2" x14ac:dyDescent="0.3">
      <c r="A1" s="67" t="s">
        <v>1</v>
      </c>
      <c r="B1" s="67" t="s">
        <v>2</v>
      </c>
      <c r="C1" s="67" t="s">
        <v>3</v>
      </c>
      <c r="D1" s="67" t="s">
        <v>4</v>
      </c>
      <c r="E1" s="67" t="s">
        <v>5</v>
      </c>
      <c r="F1" s="67" t="s">
        <v>6</v>
      </c>
      <c r="G1" s="67" t="s">
        <v>7</v>
      </c>
      <c r="H1" s="67" t="s">
        <v>8</v>
      </c>
      <c r="I1" s="67" t="s">
        <v>9</v>
      </c>
      <c r="J1" s="67" t="s">
        <v>10</v>
      </c>
      <c r="K1" s="67" t="s">
        <v>11</v>
      </c>
      <c r="L1" s="67" t="s">
        <v>12</v>
      </c>
      <c r="M1" s="67" t="s">
        <v>13</v>
      </c>
      <c r="N1" s="67" t="s">
        <v>14</v>
      </c>
      <c r="O1" s="67" t="s">
        <v>169</v>
      </c>
      <c r="P1" s="13" t="s">
        <v>170</v>
      </c>
    </row>
    <row r="2" spans="1:16" ht="43.2" hidden="1" x14ac:dyDescent="0.3">
      <c r="A2" s="14" t="s">
        <v>15</v>
      </c>
      <c r="B2" s="14" t="s">
        <v>16</v>
      </c>
      <c r="C2" s="14" t="s">
        <v>17</v>
      </c>
      <c r="D2" s="14" t="s">
        <v>18</v>
      </c>
      <c r="E2" s="14" t="s">
        <v>19</v>
      </c>
      <c r="F2" s="14" t="s">
        <v>20</v>
      </c>
      <c r="G2" s="14" t="s">
        <v>86</v>
      </c>
      <c r="H2" s="15" t="s">
        <v>87</v>
      </c>
      <c r="I2" s="15" t="s">
        <v>125</v>
      </c>
      <c r="J2" s="15" t="s">
        <v>126</v>
      </c>
      <c r="K2" s="15" t="s">
        <v>126</v>
      </c>
      <c r="L2" s="24" t="s">
        <v>172</v>
      </c>
      <c r="M2" s="14" t="s">
        <v>65</v>
      </c>
      <c r="N2" s="14" t="s">
        <v>65</v>
      </c>
      <c r="O2" s="44" t="e" vm="1">
        <f>_xlfn.IMAGE(_xlfn._LONGTEXT("https://eastus1-mediap.svc.ms/transform/thumbnail?provider=spo&amp;farmid=194519&amp;inputFormat=png&amp;cs=fFNQTw&amp;docid=https%3A%2F%2Fmy.microsoftpersonalcontent.com%2F_api%2Fv2.0%2Fdrives%2Fb!5g3E9cDQbkWxZJf1RzDLxq9mcdHp8hNNtf1dMZ4JghNdvZGJcke-Q532RBkTeKA7%2Fitems%","2F01UCYM2GELXEVMIIV7J5GKIZ33WSR2IEAB%3Ftempauth%3Dv1e.eyJzaXRlaWQiOiJmNWM0MGRlNi1kMGMwLTQ1NmUtYjE2NC05N2Y1NDczMGNiYzYiLCJhdWQiOiIwMDAwMDAwMy0wMDAwLTBmZjEtY2UwMC0wMDAwMDAwMDAwMDAvbXkubWljcm9zb2Z0cGVyc29uYWxjb250ZW50LmNvbUA5MTg4MDQwZC02YzY3LTRjNWItYjExMi0zN","mEzMDRiNjZkYWQiLCJleHAiOiIxNzYzNTQyODAwIn0.8ArE-Ea3q2OYKCOoUP-1QhhlTzojV4FsvNo982rjWqWyR7kDMaVZoedM5ayD75mYFJ_3wbLjY9s1valElrNTdIxd3eAYYWE7SeRflJJVswna1hj8vb_xLgHyAGbkXxqL7dL0MFF7E4milk0xl_pYUG09VHu5H76MpfABrPfI5t1tT1yISly9UBqnIQKUu2qQTqCL23g4vl4OyrxL3G6V","5y2cTvvwULIDnVGuzVVUOUmMQ6pmAYBEYgaFW0cUoqniSbU61YVNH0MhMhoX_3wzuiGgztHaBDS0Eqi1whAv_YrN03LrUjC9dMs9TSi7FlOh0Ovpmw-lj9RDPdax7kNLxUU28Lbm6z4p9QiY71ZUbL2ZWSmYV-aVBEiOqlyrJpJr7LbM2Qn1_RriFgNEaI_NQd6-58_d3BWLpJ1yj5UpdGvV2hfpaeVJ7NBMQez2znZgukbMGozeIKl3_v9a7qM","Eu8G0KWOhicqifWoRywEb0ai4u37dbDUcuhkP3tJEjHxl.3CBd-DiIWpF1wbqzqKAk91W3sHlinE0RB1f_o7ZPgpM%26version%3DPublished&amp;width=1220&amp;height=2712&amp;cb=63899123126"), "TC",0)</f>
        <v>#VALUE!</v>
      </c>
      <c r="P2" s="36" t="e" vm="2">
        <v>#VALUE!</v>
      </c>
    </row>
    <row r="3" spans="1:16" ht="43.2" hidden="1" x14ac:dyDescent="0.3">
      <c r="A3" s="14" t="s">
        <v>24</v>
      </c>
      <c r="B3" s="14" t="s">
        <v>16</v>
      </c>
      <c r="C3" s="14" t="s">
        <v>25</v>
      </c>
      <c r="D3" s="14" t="s">
        <v>26</v>
      </c>
      <c r="E3" s="14" t="s">
        <v>19</v>
      </c>
      <c r="F3" s="14" t="s">
        <v>129</v>
      </c>
      <c r="G3" s="14" t="s">
        <v>86</v>
      </c>
      <c r="H3" s="15" t="s">
        <v>88</v>
      </c>
      <c r="I3" s="44" t="s">
        <v>127</v>
      </c>
      <c r="J3" s="15" t="s">
        <v>145</v>
      </c>
      <c r="K3" s="15" t="s">
        <v>126</v>
      </c>
      <c r="L3" s="24" t="s">
        <v>172</v>
      </c>
      <c r="M3" s="14" t="s">
        <v>22</v>
      </c>
      <c r="N3" s="14" t="s">
        <v>22</v>
      </c>
      <c r="O3" s="15" t="s">
        <v>139</v>
      </c>
      <c r="P3" s="33" t="e" vm="3">
        <v>#VALUE!</v>
      </c>
    </row>
    <row r="4" spans="1:16" ht="72" hidden="1" x14ac:dyDescent="0.3">
      <c r="A4" s="16" t="s">
        <v>27</v>
      </c>
      <c r="B4" s="16" t="s">
        <v>28</v>
      </c>
      <c r="C4" s="16" t="s">
        <v>29</v>
      </c>
      <c r="D4" s="16" t="s">
        <v>18</v>
      </c>
      <c r="E4" s="16" t="s">
        <v>19</v>
      </c>
      <c r="F4" s="16" t="s">
        <v>30</v>
      </c>
      <c r="G4" s="16" t="s">
        <v>86</v>
      </c>
      <c r="H4" s="17" t="s">
        <v>89</v>
      </c>
      <c r="I4" s="38" t="s">
        <v>149</v>
      </c>
      <c r="J4" s="17" t="s">
        <v>147</v>
      </c>
      <c r="K4" s="17" t="s">
        <v>148</v>
      </c>
      <c r="L4" s="24" t="s">
        <v>172</v>
      </c>
      <c r="M4" s="16" t="s">
        <v>22</v>
      </c>
      <c r="N4" s="16" t="s">
        <v>22</v>
      </c>
      <c r="O4" s="16" t="e" vm="4">
        <f>_xlfn.IMAGE("https://1drv.ms/i/c/c6b54fba4645add9/IQSmmfdykMNQQJBZMUt3CkmzAX2Yaxkhd1Fc16jfkGpKrBI?width=1220&amp;height=2712", "TC",0)</f>
        <v>#VALUE!</v>
      </c>
      <c r="P4" s="54" t="e" vm="5">
        <v>#VALUE!</v>
      </c>
    </row>
    <row r="5" spans="1:16" ht="72" hidden="1" x14ac:dyDescent="0.3">
      <c r="A5" s="16" t="s">
        <v>31</v>
      </c>
      <c r="B5" s="16" t="s">
        <v>28</v>
      </c>
      <c r="C5" s="16" t="s">
        <v>32</v>
      </c>
      <c r="D5" s="16" t="s">
        <v>33</v>
      </c>
      <c r="E5" s="16" t="s">
        <v>19</v>
      </c>
      <c r="F5" s="16" t="s">
        <v>34</v>
      </c>
      <c r="G5" s="16" t="s">
        <v>86</v>
      </c>
      <c r="H5" s="17" t="s">
        <v>90</v>
      </c>
      <c r="I5" s="17" t="s">
        <v>146</v>
      </c>
      <c r="J5" s="17" t="s">
        <v>131</v>
      </c>
      <c r="K5" s="17" t="s">
        <v>133</v>
      </c>
      <c r="L5" s="24" t="s">
        <v>172</v>
      </c>
      <c r="M5" s="16" t="s">
        <v>22</v>
      </c>
      <c r="N5" s="16" t="s">
        <v>22</v>
      </c>
      <c r="O5" s="16" t="e" vm="4">
        <f>_xlfn.IMAGE("https://1drv.ms/i/c/c6b54fba4645add9/IQSmmfdykMNQQJBZMUt3CkmzAX2Yaxkhd1Fc16jfkGpKrBI?width=1220&amp;height=2712", "TC",0)</f>
        <v>#VALUE!</v>
      </c>
      <c r="P5" s="54" t="e" vm="6">
        <v>#VALUE!</v>
      </c>
    </row>
    <row r="6" spans="1:16" ht="86.4" hidden="1" x14ac:dyDescent="0.3">
      <c r="A6" s="16" t="s">
        <v>35</v>
      </c>
      <c r="B6" s="16" t="s">
        <v>28</v>
      </c>
      <c r="C6" s="16" t="s">
        <v>17</v>
      </c>
      <c r="D6" s="16" t="s">
        <v>36</v>
      </c>
      <c r="E6" s="16" t="s">
        <v>19</v>
      </c>
      <c r="F6" s="16" t="s">
        <v>37</v>
      </c>
      <c r="G6" s="16" t="s">
        <v>86</v>
      </c>
      <c r="H6" s="17" t="s">
        <v>91</v>
      </c>
      <c r="I6" s="17" t="s">
        <v>130</v>
      </c>
      <c r="J6" s="17" t="s">
        <v>132</v>
      </c>
      <c r="K6" s="17" t="s">
        <v>168</v>
      </c>
      <c r="L6" s="24" t="s">
        <v>172</v>
      </c>
      <c r="M6" s="16" t="s">
        <v>22</v>
      </c>
      <c r="N6" s="16" t="s">
        <v>22</v>
      </c>
      <c r="O6" s="16" t="e" vm="4">
        <f>_xlfn.IMAGE("https://1drv.ms/i/c/c6b54fba4645add9/IQSmmfdykMNQQJBZMUt3CkmzAX2Yaxkhd1Fc16jfkGpKrBI?width=1220&amp;height=2712", "TC",0)</f>
        <v>#VALUE!</v>
      </c>
      <c r="P6" s="54" t="e" vm="7">
        <v>#VALUE!</v>
      </c>
    </row>
    <row r="7" spans="1:16" ht="55.2" hidden="1" customHeight="1" x14ac:dyDescent="0.3">
      <c r="A7" s="18" t="s">
        <v>38</v>
      </c>
      <c r="B7" s="18" t="s">
        <v>39</v>
      </c>
      <c r="C7" s="18" t="s">
        <v>29</v>
      </c>
      <c r="D7" s="18" t="s">
        <v>18</v>
      </c>
      <c r="E7" s="18" t="s">
        <v>19</v>
      </c>
      <c r="F7" s="18" t="s">
        <v>40</v>
      </c>
      <c r="G7" s="18" t="s">
        <v>86</v>
      </c>
      <c r="H7" s="19" t="s">
        <v>92</v>
      </c>
      <c r="I7" s="19" t="s">
        <v>135</v>
      </c>
      <c r="J7" s="19" t="s">
        <v>134</v>
      </c>
      <c r="K7" s="19" t="s">
        <v>136</v>
      </c>
      <c r="L7" s="24" t="s">
        <v>172</v>
      </c>
      <c r="M7" s="18" t="s">
        <v>22</v>
      </c>
      <c r="N7" s="18" t="s">
        <v>22</v>
      </c>
      <c r="O7" s="18" t="e" vm="8">
        <f>_xlfn.IMAGE(_xlfn._LONGTEXT("https://eastus1-mediap.svc.ms/transform/thumbnail?provider=spo&amp;farmid=194519&amp;inputFormat=png&amp;cs=fFNQTw&amp;docid=https%3A%2F%2Fmy.microsoftpersonalcontent.com%2F_api%2Fv2.0%2Fdrives%2Fb!5g3E9cDQbkWxZJf1RzDLxq9mcdHp8hNNtf1dMZ4JghNdvZGJcke-Q532RBkTeKA7%2Fitems%","2F01UCYM2GEITK477ZSAJNAJ3FXOOK5V5QPE%3Ftempauth%3Dv1e.eyJzaXRlaWQiOiJmNWM0MGRlNi1kMGMwLTQ1NmUtYjE2NC05N2Y1NDczMGNiYzYiLCJhdWQiOiIwMDAwMDAwMy0wMDAwLTBmZjEtY2UwMC0wMDAwMDAwMDAwMDAvbXkubWljcm9zb2Z0cGVyc29uYWxjb250ZW50LmNvbUA5MTg4MDQwZC02YzY3LTRjNWItYjExMi0zN","mEzMDRiNjZkYWQiLCJleHAiOiIxNzYzNTQyODAwIn0._si-xGuIypTuZ8FW3puhhib7v9nt35DYkcMMtH7WUNLLsBbXb-mmZH00qdIReeuFVLWAKoOpDJmeVfoxVHMECcJ7Ww5F6UjQ65LJCHrMDvyJsJt-R7qnjCjyKYlRve9ud2lZ1ZtFz3zKdGU_DMfqa0H9XgEdMQ-uU3v9S8pB68PatDUslgtn3hOL8VjaD0mD3OXCLZz-_OpjyyF_HO-q","N6O98aOxgyhSLAhBWh17ua87aPj1js7YxpMCT-g2_uX3mWoG7z5EMA33hJ1DmAh_6jNGXMinE2zEoWAUJGEMG-F1VVxKFxLuy8CTgjtYts9p3Oo6nXUUm-5sMVpvun2Kh_igBfVoB3rgcZVHGG9BXO-bCd1AI0_-H_QjVGAdBIc7q7ii4e-jWI_BXc6YQ7-n6D3LcTDfXdV6IG-qM5eZzXXvwFljSESPspR54KaQyB8ptbqkdAepz9_7ke4nyq3","q6-m14D6fnzPU_Vu7kldpk3kMEehy1UNjeW01YJbsWRWN.m_lPestp6YMwmB_WwDeEZIWx8mQkXFCqwkj6JpXoI94%26version%3DPublished&amp;width=1220&amp;height=2712&amp;cb=63899127994"), "TC",0)</f>
        <v>#VALUE!</v>
      </c>
      <c r="P7" s="55" t="e" vm="9">
        <v>#VALUE!</v>
      </c>
    </row>
    <row r="8" spans="1:16" ht="55.2" hidden="1" customHeight="1" x14ac:dyDescent="0.3">
      <c r="A8" s="18" t="s">
        <v>41</v>
      </c>
      <c r="B8" s="18" t="s">
        <v>39</v>
      </c>
      <c r="C8" s="18" t="s">
        <v>32</v>
      </c>
      <c r="D8" s="18" t="s">
        <v>42</v>
      </c>
      <c r="E8" s="18" t="s">
        <v>19</v>
      </c>
      <c r="F8" s="18" t="s">
        <v>43</v>
      </c>
      <c r="G8" s="18" t="s">
        <v>86</v>
      </c>
      <c r="H8" s="19" t="s">
        <v>93</v>
      </c>
      <c r="I8" s="19" t="s">
        <v>137</v>
      </c>
      <c r="J8" s="19" t="s">
        <v>138</v>
      </c>
      <c r="K8" s="19" t="s">
        <v>139</v>
      </c>
      <c r="L8" s="18" t="s">
        <v>172</v>
      </c>
      <c r="M8" s="18" t="s">
        <v>22</v>
      </c>
      <c r="N8" s="18" t="s">
        <v>22</v>
      </c>
      <c r="O8" s="18" t="e" vm="10">
        <f>_xlfn.IMAGE(_xlfn._LONGTEXT("https://eastus1-mediap.svc.ms/transform/thumbnail?provider=spo&amp;farmid=194519&amp;inputFormat=png&amp;cs=fFNQTw&amp;docid=https%3A%2F%2Fmy.microsoftpersonalcontent.com%2F_api%2Fv2.0%2Fdrives%2Fb!5g3E9cDQbkWxZJf1RzDLxq9mcdHp8hNNtf1dMZ4JghNdvZGJcke-Q532RBkTeKA7%2Fitems%","2F01UCYM2GFHEOS4GA4BZZHJ23HSNLZVZR36%3Ftempauth%3Dv1e.eyJzaXRlaWQiOiJmNWM0MGRlNi1kMGMwLTQ1NmUtYjE2NC05N2Y1NDczMGNiYzYiLCJhdWQiOiIwMDAwMDAwMy0wMDAwLTBmZjEtY2UwMC0wMDAwMDAwMDAwMDAvbXkubWljcm9zb2Z0cGVyc29uYWxjb250ZW50LmNvbUA5MTg4MDQwZC02YzY3LTRjNWItYjExMi0zN","mEzMDRiNjZkYWQiLCJleHAiOiIxNzYzNTQyODAwIn0.PsUR1ctqzMNzQrDK6cY89p9_BnA4Q5q5AU-_AsqD3oUhlzpMVhPDnG10p4e8JbByllZ0fiQOCvhkfHW22nHSw8mWZXJnm0PJ7Bot0MAcnvBYaFKFx3mFMMNhVNOnvbRP_MQRqcl_Br7eJq0U2dqOrmsQ9Uzv5IWskmiV-OUEGCKix9XRFmzfK3yUZUFOmtwvzV0dZWtjIJtwLqexctt-","DuHh7h7qduQbtGcCiYQmndN_RaiW2ydP7czQ_zDP7iCz7cF3JEnsqRQnPof9DFuPm19E-dPb5zdo5Sleo-5ohsC37l8p_2YmGQWP1v7mjLRq1UzsxOZS17gPjT4F8i686SMZAUqnvUb_vyD060ogvJNquUHugijoww7zXMQZcK1UE8amyBaY6VkfV1FNf7-ruTcxCiC_K1QevGvXEZ7Kd1XCYisyZ9uTiSikz2j1Ujs27XuVAOgDDSK3OGv2HvB","smVHfkI4mZONp-JPN8CalfsA.cqv_MMr6zzRhklQnVAWPbshA06B6ETS_UbZHUoq2zU8%26version%3DPublished&amp;width=1220&amp;height=2712&amp;cb=63899128337"), "TC",0)</f>
        <v>#VALUE!</v>
      </c>
      <c r="P8" s="55" t="e" vm="11">
        <v>#VALUE!</v>
      </c>
    </row>
    <row r="9" spans="1:16" ht="55.2" hidden="1" customHeight="1" x14ac:dyDescent="0.3">
      <c r="A9" s="18" t="s">
        <v>44</v>
      </c>
      <c r="B9" s="18" t="s">
        <v>39</v>
      </c>
      <c r="C9" s="18" t="s">
        <v>25</v>
      </c>
      <c r="D9" s="18" t="s">
        <v>26</v>
      </c>
      <c r="E9" s="18" t="s">
        <v>19</v>
      </c>
      <c r="F9" s="18" t="s">
        <v>181</v>
      </c>
      <c r="G9" s="18" t="s">
        <v>86</v>
      </c>
      <c r="H9" s="19" t="s">
        <v>182</v>
      </c>
      <c r="I9" s="19" t="s">
        <v>183</v>
      </c>
      <c r="J9" s="19" t="s">
        <v>128</v>
      </c>
      <c r="K9" s="19" t="s">
        <v>184</v>
      </c>
      <c r="L9" s="18" t="s">
        <v>172</v>
      </c>
      <c r="M9" s="18" t="s">
        <v>22</v>
      </c>
      <c r="N9" s="18" t="s">
        <v>22</v>
      </c>
      <c r="O9" s="18" t="e" vm="10">
        <f>_xlfn.IMAGE(_xlfn._LONGTEXT("https://eastus1-mediap.svc.ms/transform/thumbnail?provider=spo&amp;farmid=194519&amp;inputFormat=png&amp;cs=fFNQTw&amp;docid=https%3A%2F%2Fmy.microsoftpersonalcontent.com%2F_api%2Fv2.0%2Fdrives%2Fb!5g3E9cDQbkWxZJf1RzDLxq9mcdHp8hNNtf1dMZ4JghNdvZGJcke-Q532RBkTeKA7%2Fitems%","2F01UCYM2GFHEOS4GA4BZZHJ23HSNLZVZR36%3Ftempauth%3Dv1e.eyJzaXRlaWQiOiJmNWM0MGRlNi1kMGMwLTQ1NmUtYjE2NC05N2Y1NDczMGNiYzYiLCJhdWQiOiIwMDAwMDAwMy0wMDAwLTBmZjEtY2UwMC0wMDAwMDAwMDAwMDAvbXkubWljcm9zb2Z0cGVyc29uYWxjb250ZW50LmNvbUA5MTg4MDQwZC02YzY3LTRjNWItYjExMi0zN","mEzMDRiNjZkYWQiLCJleHAiOiIxNzYzNTQyODAwIn0.PsUR1ctqzMNzQrDK6cY89p9_BnA4Q5q5AU-_AsqD3oUhlzpMVhPDnG10p4e8JbByllZ0fiQOCvhkfHW22nHSw8mWZXJnm0PJ7Bot0MAcnvBYaFKFx3mFMMNhVNOnvbRP_MQRqcl_Br7eJq0U2dqOrmsQ9Uzv5IWskmiV-OUEGCKix9XRFmzfK3yUZUFOmtwvzV0dZWtjIJtwLqexctt-","DuHh7h7qduQbtGcCiYQmndN_RaiW2ydP7czQ_zDP7iCz7cF3JEnsqRQnPof9DFuPm19E-dPb5zdo5Sleo-5ohsC37l8p_2YmGQWP1v7mjLRq1UzsxOZS17gPjT4F8i686SMZAUqnvUb_vyD060ogvJNquUHugijoww7zXMQZcK1UE8amyBaY6VkfV1FNf7-ruTcxCiC_K1QevGvXEZ7Kd1XCYisyZ9uTiSikz2j1Ujs27XuVAOgDDSK3OGv2HvB","smVHfkI4mZONp-JPN8CalfsA.cqv_MMr6zzRhklQnVAWPbshA06B6ETS_UbZHUoq2zU8%26version%3DPublished&amp;width=1220&amp;height=2712&amp;cb=63899128337"), "TC",0)</f>
        <v>#VALUE!</v>
      </c>
      <c r="P9" s="55" t="e" vm="12">
        <v>#VALUE!</v>
      </c>
    </row>
    <row r="10" spans="1:16" ht="57.6" hidden="1" x14ac:dyDescent="0.3">
      <c r="A10" s="20" t="s">
        <v>45</v>
      </c>
      <c r="B10" s="20" t="s">
        <v>46</v>
      </c>
      <c r="C10" s="20" t="s">
        <v>29</v>
      </c>
      <c r="D10" s="20" t="s">
        <v>18</v>
      </c>
      <c r="E10" s="20" t="s">
        <v>19</v>
      </c>
      <c r="F10" s="20" t="s">
        <v>48</v>
      </c>
      <c r="G10" s="20" t="s">
        <v>86</v>
      </c>
      <c r="H10" s="21" t="s">
        <v>140</v>
      </c>
      <c r="I10" s="21" t="s">
        <v>150</v>
      </c>
      <c r="J10" s="21" t="s">
        <v>151</v>
      </c>
      <c r="K10" s="21" t="s">
        <v>152</v>
      </c>
      <c r="L10" s="24" t="s">
        <v>172</v>
      </c>
      <c r="M10" s="20" t="s">
        <v>22</v>
      </c>
      <c r="N10" s="20" t="s">
        <v>22</v>
      </c>
      <c r="O10" s="20" t="s">
        <v>139</v>
      </c>
      <c r="P10" s="56" t="e" vm="13">
        <v>#VALUE!</v>
      </c>
    </row>
    <row r="11" spans="1:16" ht="43.2" hidden="1" x14ac:dyDescent="0.3">
      <c r="A11" s="20" t="s">
        <v>47</v>
      </c>
      <c r="B11" s="20" t="s">
        <v>46</v>
      </c>
      <c r="C11" s="20" t="s">
        <v>17</v>
      </c>
      <c r="D11" s="20" t="s">
        <v>23</v>
      </c>
      <c r="E11" s="20" t="s">
        <v>19</v>
      </c>
      <c r="F11" s="20" t="s">
        <v>153</v>
      </c>
      <c r="G11" s="20" t="s">
        <v>86</v>
      </c>
      <c r="H11" s="21" t="s">
        <v>94</v>
      </c>
      <c r="I11" s="21" t="s">
        <v>154</v>
      </c>
      <c r="J11" s="21" t="s">
        <v>155</v>
      </c>
      <c r="K11" s="21" t="s">
        <v>155</v>
      </c>
      <c r="L11" s="24" t="s">
        <v>172</v>
      </c>
      <c r="M11" s="20" t="s">
        <v>22</v>
      </c>
      <c r="N11" s="20" t="s">
        <v>22</v>
      </c>
      <c r="O11" s="20" t="s">
        <v>139</v>
      </c>
      <c r="P11" s="56" t="e" vm="14">
        <v>#VALUE!</v>
      </c>
    </row>
    <row r="12" spans="1:16" ht="57.6" hidden="1" x14ac:dyDescent="0.3">
      <c r="A12" s="20" t="s">
        <v>49</v>
      </c>
      <c r="B12" s="20" t="s">
        <v>46</v>
      </c>
      <c r="C12" s="20" t="s">
        <v>25</v>
      </c>
      <c r="D12" s="20" t="s">
        <v>26</v>
      </c>
      <c r="E12" s="20" t="s">
        <v>19</v>
      </c>
      <c r="F12" s="20" t="s">
        <v>141</v>
      </c>
      <c r="G12" s="20" t="s">
        <v>86</v>
      </c>
      <c r="H12" s="21" t="s">
        <v>95</v>
      </c>
      <c r="I12" s="21" t="s">
        <v>156</v>
      </c>
      <c r="J12" s="21" t="s">
        <v>157</v>
      </c>
      <c r="K12" s="21" t="s">
        <v>158</v>
      </c>
      <c r="L12" s="20" t="s">
        <v>172</v>
      </c>
      <c r="M12" s="20" t="s">
        <v>22</v>
      </c>
      <c r="N12" s="20" t="s">
        <v>22</v>
      </c>
      <c r="O12" s="20" t="s">
        <v>139</v>
      </c>
      <c r="P12" s="56" t="e" vm="15">
        <v>#VALUE!</v>
      </c>
    </row>
    <row r="13" spans="1:16" ht="57.6" x14ac:dyDescent="0.3">
      <c r="A13" s="22" t="s">
        <v>50</v>
      </c>
      <c r="B13" s="22" t="s">
        <v>51</v>
      </c>
      <c r="C13" s="22" t="s">
        <v>29</v>
      </c>
      <c r="D13" s="22" t="s">
        <v>18</v>
      </c>
      <c r="E13" s="22" t="s">
        <v>19</v>
      </c>
      <c r="F13" s="22" t="s">
        <v>52</v>
      </c>
      <c r="G13" s="22" t="s">
        <v>86</v>
      </c>
      <c r="H13" s="23" t="s">
        <v>96</v>
      </c>
      <c r="I13" s="23" t="s">
        <v>159</v>
      </c>
      <c r="J13" s="23" t="s">
        <v>128</v>
      </c>
      <c r="K13" s="23" t="s">
        <v>134</v>
      </c>
      <c r="L13" s="24" t="s">
        <v>172</v>
      </c>
      <c r="M13" s="22" t="s">
        <v>22</v>
      </c>
      <c r="N13" s="22" t="s">
        <v>22</v>
      </c>
      <c r="O13" s="22" t="s">
        <v>139</v>
      </c>
      <c r="P13" s="57" t="e" vm="16">
        <v>#VALUE!</v>
      </c>
    </row>
    <row r="14" spans="1:16" ht="72" x14ac:dyDescent="0.3">
      <c r="A14" s="22" t="s">
        <v>53</v>
      </c>
      <c r="B14" s="22" t="s">
        <v>51</v>
      </c>
      <c r="C14" s="22" t="s">
        <v>32</v>
      </c>
      <c r="D14" s="22" t="s">
        <v>33</v>
      </c>
      <c r="E14" s="22" t="s">
        <v>19</v>
      </c>
      <c r="F14" s="22" t="s">
        <v>54</v>
      </c>
      <c r="G14" s="22" t="s">
        <v>86</v>
      </c>
      <c r="H14" s="23" t="s">
        <v>97</v>
      </c>
      <c r="I14" s="23" t="s">
        <v>160</v>
      </c>
      <c r="J14" s="23" t="s">
        <v>161</v>
      </c>
      <c r="K14" s="23" t="s">
        <v>162</v>
      </c>
      <c r="L14" s="24" t="s">
        <v>172</v>
      </c>
      <c r="M14" s="22" t="s">
        <v>22</v>
      </c>
      <c r="N14" s="22" t="s">
        <v>22</v>
      </c>
      <c r="O14" s="22" t="s">
        <v>139</v>
      </c>
      <c r="P14" s="57" t="e" vm="17">
        <v>#VALUE!</v>
      </c>
    </row>
    <row r="15" spans="1:16" ht="57.6" x14ac:dyDescent="0.3">
      <c r="A15" s="22" t="s">
        <v>55</v>
      </c>
      <c r="B15" s="22" t="s">
        <v>51</v>
      </c>
      <c r="C15" s="22" t="s">
        <v>17</v>
      </c>
      <c r="D15" s="22" t="s">
        <v>36</v>
      </c>
      <c r="E15" s="22" t="s">
        <v>19</v>
      </c>
      <c r="F15" s="22" t="s">
        <v>56</v>
      </c>
      <c r="G15" s="22" t="s">
        <v>86</v>
      </c>
      <c r="H15" s="23" t="s">
        <v>98</v>
      </c>
      <c r="I15" s="23" t="s">
        <v>163</v>
      </c>
      <c r="J15" s="23" t="s">
        <v>164</v>
      </c>
      <c r="K15" s="23" t="s">
        <v>165</v>
      </c>
      <c r="L15" s="24" t="s">
        <v>172</v>
      </c>
      <c r="M15" s="22" t="s">
        <v>22</v>
      </c>
      <c r="N15" s="22" t="s">
        <v>22</v>
      </c>
      <c r="O15" s="22" t="s">
        <v>139</v>
      </c>
      <c r="P15" s="57" t="e" vm="18">
        <v>#VALUE!</v>
      </c>
    </row>
    <row r="16" spans="1:16" ht="57.6" x14ac:dyDescent="0.3">
      <c r="A16" s="24" t="s">
        <v>57</v>
      </c>
      <c r="B16" s="24" t="s">
        <v>58</v>
      </c>
      <c r="C16" s="24" t="s">
        <v>29</v>
      </c>
      <c r="D16" s="24" t="s">
        <v>18</v>
      </c>
      <c r="E16" s="24" t="s">
        <v>19</v>
      </c>
      <c r="F16" s="24" t="s">
        <v>59</v>
      </c>
      <c r="G16" s="24" t="s">
        <v>86</v>
      </c>
      <c r="H16" s="25" t="s">
        <v>99</v>
      </c>
      <c r="I16" s="25" t="s">
        <v>167</v>
      </c>
      <c r="J16" s="25" t="s">
        <v>166</v>
      </c>
      <c r="K16" s="25" t="s">
        <v>166</v>
      </c>
      <c r="L16" s="24" t="s">
        <v>172</v>
      </c>
      <c r="M16" s="24" t="s">
        <v>22</v>
      </c>
      <c r="N16" s="24" t="s">
        <v>22</v>
      </c>
      <c r="O16" s="24" t="s">
        <v>139</v>
      </c>
      <c r="P16" s="58" t="e" vm="19">
        <v>#VALUE!</v>
      </c>
    </row>
    <row r="17" spans="1:16" ht="72" x14ac:dyDescent="0.3">
      <c r="A17" s="24" t="s">
        <v>60</v>
      </c>
      <c r="B17" s="24" t="s">
        <v>58</v>
      </c>
      <c r="C17" s="24" t="s">
        <v>32</v>
      </c>
      <c r="D17" s="24" t="s">
        <v>33</v>
      </c>
      <c r="E17" s="24" t="s">
        <v>19</v>
      </c>
      <c r="F17" s="24" t="s">
        <v>61</v>
      </c>
      <c r="G17" s="24" t="s">
        <v>86</v>
      </c>
      <c r="H17" s="25" t="s">
        <v>101</v>
      </c>
      <c r="I17" s="25" t="s">
        <v>179</v>
      </c>
      <c r="J17" s="25" t="s">
        <v>180</v>
      </c>
      <c r="K17" s="25" t="s">
        <v>180</v>
      </c>
      <c r="L17" s="24" t="s">
        <v>172</v>
      </c>
      <c r="M17" s="24" t="s">
        <v>22</v>
      </c>
      <c r="N17" s="24" t="s">
        <v>22</v>
      </c>
      <c r="O17" s="24" t="s">
        <v>139</v>
      </c>
      <c r="P17" s="58" t="e" vm="20">
        <v>#VALUE!</v>
      </c>
    </row>
    <row r="18" spans="1:16" ht="85.2" customHeight="1" x14ac:dyDescent="0.3">
      <c r="A18" s="24" t="s">
        <v>62</v>
      </c>
      <c r="B18" s="24" t="s">
        <v>58</v>
      </c>
      <c r="C18" s="24" t="s">
        <v>25</v>
      </c>
      <c r="D18" s="24" t="s">
        <v>26</v>
      </c>
      <c r="E18" s="24" t="s">
        <v>19</v>
      </c>
      <c r="F18" s="24" t="s">
        <v>63</v>
      </c>
      <c r="G18" s="24" t="s">
        <v>86</v>
      </c>
      <c r="H18" s="25" t="s">
        <v>100</v>
      </c>
      <c r="I18" s="25" t="s">
        <v>177</v>
      </c>
      <c r="J18" s="25" t="s">
        <v>178</v>
      </c>
      <c r="K18" s="25" t="s">
        <v>178</v>
      </c>
      <c r="L18" s="24" t="s">
        <v>172</v>
      </c>
      <c r="M18" s="24" t="s">
        <v>22</v>
      </c>
      <c r="N18" s="24" t="s">
        <v>22</v>
      </c>
      <c r="O18" s="24" t="s">
        <v>139</v>
      </c>
      <c r="P18" s="58" t="e" vm="21">
        <v>#VALUE!</v>
      </c>
    </row>
  </sheetData>
  <conditionalFormatting sqref="L2:L18">
    <cfRule type="expression" dxfId="7" priority="1">
      <formula>$L2="Bloqueada"</formula>
    </cfRule>
    <cfRule type="expression" dxfId="6" priority="2">
      <formula>$L2="En revisión"</formula>
    </cfRule>
    <cfRule type="expression" dxfId="5" priority="3">
      <formula>$L2="Ejecutando"</formula>
    </cfRule>
    <cfRule type="expression" dxfId="4" priority="4">
      <formula>$L2="Fallo"</formula>
    </cfRule>
    <cfRule type="expression" dxfId="3" priority="5">
      <formula>$L2="Aprobado"</formula>
    </cfRule>
  </conditionalFormatting>
  <conditionalFormatting sqref="M2:M18">
    <cfRule type="expression" dxfId="2" priority="6">
      <formula>INDIRECT("M"&amp;ROW())="Alta"</formula>
    </cfRule>
    <cfRule type="expression" dxfId="1" priority="7">
      <formula>INDIRECT("M"&amp;ROW())="Media"</formula>
    </cfRule>
    <cfRule type="expression" dxfId="0" priority="8">
      <formula>INDIRECT("M"&amp;ROW())="Baja"</formula>
    </cfRule>
  </conditionalFormatting>
  <hyperlinks>
    <hyperlink ref="O2" r:id="rId1" display="https://drive.google.com/file/d/1pvlkNcG08Vg7mmjM4YBgAYgsYnj8KRVr/view?usp=drive_link" xr:uid="{1144DC46-F992-49B0-A6D3-6B18888D9F2E}"/>
    <hyperlink ref="I4" r:id="rId2" display="yue101089@gmail.com" xr:uid="{AC1B4F61-873D-4081-AFD1-C2B0D4327251}"/>
    <hyperlink ref="O7" r:id="rId3" display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EITK477ZSAJNAJ3FXOOK5V5QPE%3Ftempauth%3Dv1e.eyJzaXRlaWQiOiJmNWM0MGRlNi1kMGMwLTQ1NmUtYjE2NC05N2Y1NDczMGNiYzYiLCJhdWQiOiIwMDAwMDAwMy0wMDAwLTBmZjEtY2UwMC0wMDAwMDAwMDAwMDAvbXkubWljcm9zb2Z0cGVyc29uYWxjb250ZW50LmNvbUA5MTg4MDQwZC02YzY3LTRjNWItYjExMi0zNmEzMDRiNjZkYWQiLCJleHAiOiIxNzYzNTQyODAwIn0._si-xGuIypTuZ8FW3puhhib7v9nt35DYkcMMtH7WUNLLsBbXb-mmZH00qdIReeuFVLWAKoOpDJmeVfoxVHMECcJ7Ww5F6UjQ65LJCHrMDvyJsJt-R7qnjCjyKYlRve9ud2lZ1ZtFz3zKdGU_DMfqa0H9XgEdMQ-uU3v9S8pB68PatDUslgtn3hOL8VjaD0mD3OXCLZz-_OpjyyF_HO-qN6O98aOxgyhSLAhBWh17ua87aPj1js7YxpMCT-g2_uX3mWoG7z5EMA33hJ1DmAh_6jNGXMinE2zEoWAUJGEMG-F1VVxKFxLuy8CTgjtYts9p3Oo6nXUUm-5sMVpvun2Kh_igBfVoB3rgcZVHGG9BXO-bCd1AI0_-H_QjVGAdBIc7q7ii4e-jWI_BXc6YQ7-n6D3LcTDfXdV6IG-qM5eZzXXvwFljSESPspR54KaQyB8ptbqkdAepz9_7ke4nyq3q6-m14D6fnzPU_Vu7kldpk3kMEehy1UNjeW01YJbsWRWN.m_lPestp6YMwmB_WwDeEZIWx8mQkXFCqwkj6JpXoI94%26version%3DPublished&amp;width=1220&amp;height=2712&amp;cb=63899127994" xr:uid="{EB6057CC-2756-4D90-BEEA-79FF654C3F2F}"/>
    <hyperlink ref="O8" r:id="rId4" display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FHEOS4GA4BZZHJ23HSNLZVZR36%3Ftempauth%3Dv1e.eyJzaXRlaWQiOiJmNWM0MGRlNi1kMGMwLTQ1NmUtYjE2NC05N2Y1NDczMGNiYzYiLCJhdWQiOiIwMDAwMDAwMy0wMDAwLTBmZjEtY2UwMC0wMDAwMDAwMDAwMDAvbXkubWljcm9zb2Z0cGVyc29uYWxjb250ZW50LmNvbUA5MTg4MDQwZC02YzY3LTRjNWItYjExMi0zNmEzMDRiNjZkYWQiLCJleHAiOiIxNzYzNTQyODAwIn0.PsUR1ctqzMNzQrDK6cY89p9_BnA4Q5q5AU-_AsqD3oUhlzpMVhPDnG10p4e8JbByllZ0fiQOCvhkfHW22nHSw8mWZXJnm0PJ7Bot0MAcnvBYaFKFx3mFMMNhVNOnvbRP_MQRqcl_Br7eJq0U2dqOrmsQ9Uzv5IWskmiV-OUEGCKix9XRFmzfK3yUZUFOmtwvzV0dZWtjIJtwLqexctt-DuHh7h7qduQbtGcCiYQmndN_RaiW2ydP7czQ_zDP7iCz7cF3JEnsqRQnPof9DFuPm19E-dPb5zdo5Sleo-5ohsC37l8p_2YmGQWP1v7mjLRq1UzsxOZS17gPjT4F8i686SMZAUqnvUb_vyD060ogvJNquUHugijoww7zXMQZcK1UE8amyBaY6VkfV1FNf7-ruTcxCiC_K1QevGvXEZ7Kd1XCYisyZ9uTiSikz2j1Ujs27XuVAOgDDSK3OGv2HvBsmVHfkI4mZONp-JPN8CalfsA.cqv_MMr6zzRhklQnVAWPbshA06B6ETS_UbZHUoq2zU8%26version%3DPublished&amp;width=1220&amp;height=2712&amp;cb=63899128337" xr:uid="{B20CEDF8-C35E-4767-8A6B-4F435D8BCEA6}"/>
    <hyperlink ref="O9" r:id="rId5" display="https://eastus1-mediap.svc.ms/transform/thumbnail?provider=spo&amp;farmid=194519&amp;inputFormat=png&amp;cs=fFNQTw&amp;docid=https%3A%2F%2Fmy.microsoftpersonalcontent.com%2F_api%2Fv2.0%2Fdrives%2Fb!5g3E9cDQbkWxZJf1RzDLxq9mcdHp8hNNtf1dMZ4JghNdvZGJcke-Q532RBkTeKA7%2Fitems%2F01UCYM2GFHEOS4GA4BZZHJ23HSNLZVZR36%3Ftempauth%3Dv1e.eyJzaXRlaWQiOiJmNWM0MGRlNi1kMGMwLTQ1NmUtYjE2NC05N2Y1NDczMGNiYzYiLCJhdWQiOiIwMDAwMDAwMy0wMDAwLTBmZjEtY2UwMC0wMDAwMDAwMDAwMDAvbXkubWljcm9zb2Z0cGVyc29uYWxjb250ZW50LmNvbUA5MTg4MDQwZC02YzY3LTRjNWItYjExMi0zNmEzMDRiNjZkYWQiLCJleHAiOiIxNzYzNTQyODAwIn0.PsUR1ctqzMNzQrDK6cY89p9_BnA4Q5q5AU-_AsqD3oUhlzpMVhPDnG10p4e8JbByllZ0fiQOCvhkfHW22nHSw8mWZXJnm0PJ7Bot0MAcnvBYaFKFx3mFMMNhVNOnvbRP_MQRqcl_Br7eJq0U2dqOrmsQ9Uzv5IWskmiV-OUEGCKix9XRFmzfK3yUZUFOmtwvzV0dZWtjIJtwLqexctt-DuHh7h7qduQbtGcCiYQmndN_RaiW2ydP7czQ_zDP7iCz7cF3JEnsqRQnPof9DFuPm19E-dPb5zdo5Sleo-5ohsC37l8p_2YmGQWP1v7mjLRq1UzsxOZS17gPjT4F8i686SMZAUqnvUb_vyD060ogvJNquUHugijoww7zXMQZcK1UE8amyBaY6VkfV1FNf7-ruTcxCiC_K1QevGvXEZ7Kd1XCYisyZ9uTiSikz2j1Ujs27XuVAOgDDSK3OGv2HvBsmVHfkI4mZONp-JPN8CalfsA.cqv_MMr6zzRhklQnVAWPbshA06B6ETS_UbZHUoq2zU8%26version%3DPublished&amp;width=1220&amp;height=2712&amp;cb=63899128337" xr:uid="{DCE4442C-A1E2-4075-8120-6A0B7C2CB58F}"/>
    <hyperlink ref="I3" r:id="rId6" display="yue101089@gmail.com_x000a_pass: 123456" xr:uid="{3D6393B5-5C3D-4094-95BB-512159D5CF2C}"/>
    <hyperlink ref="O6" r:id="rId7" display="https://drive.google.com/file/d/1pvlkNcG08Vg7mmjM4YBgAYgsYnj8KRVr/view?usp=drive_link" xr:uid="{CFB97E4C-E379-40BD-9CCD-5EE90FC6EDB1}"/>
    <hyperlink ref="O5" r:id="rId8" display="https://drive.google.com/file/d/1pvlkNcG08Vg7mmjM4YBgAYgsYnj8KRVr/view?usp=drive_link" xr:uid="{C37C57AA-FA28-4FF9-8458-02163C55888B}"/>
    <hyperlink ref="O4" r:id="rId9" display="https://drive.google.com/file/d/1pvlkNcG08Vg7mmjM4YBgAYgsYnj8KRVr/view?usp=drive_link" xr:uid="{DB256EAB-F637-472D-8CC8-F7A76505580F}"/>
  </hyperlinks>
  <pageMargins left="0.7" right="0.7" top="0.75" bottom="0.75" header="0.3" footer="0.3"/>
  <legacyDrawing r:id="rId10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DC6ECFE0-E386-4E8B-A749-AEBA34E72698}">
          <x14:formula1>
            <xm:f>Catálogos!$C$2:$C$4</xm:f>
          </x14:formula1>
          <xm:sqref>N2:N18</xm:sqref>
        </x14:dataValidation>
        <x14:dataValidation type="list" allowBlank="1" showInputMessage="1" showErrorMessage="1" xr:uid="{8A479566-0299-46E9-9743-5C57901466DC}">
          <x14:formula1>
            <xm:f>Catálogos!$B$2:$B$4</xm:f>
          </x14:formula1>
          <xm:sqref>M2:M18</xm:sqref>
        </x14:dataValidation>
        <x14:dataValidation type="list" allowBlank="1" showInputMessage="1" showErrorMessage="1" xr:uid="{99858DBB-83AC-4740-BBDD-F64A5ACE5D46}">
          <x14:formula1>
            <xm:f>Catálogos!$A$2:$A$7</xm:f>
          </x14:formula1>
          <xm:sqref>L2:L18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G18"/>
  <sheetViews>
    <sheetView workbookViewId="0">
      <selection activeCell="C1" sqref="C1"/>
    </sheetView>
  </sheetViews>
  <sheetFormatPr baseColWidth="10" defaultColWidth="8.88671875" defaultRowHeight="14.4" x14ac:dyDescent="0.3"/>
  <cols>
    <col min="1" max="1" width="24" bestFit="1" customWidth="1"/>
    <col min="2" max="2" width="51.44140625" bestFit="1" customWidth="1"/>
    <col min="3" max="3" width="32.33203125" bestFit="1" customWidth="1"/>
    <col min="4" max="4" width="12.109375" bestFit="1" customWidth="1"/>
    <col min="5" max="5" width="13.77734375" bestFit="1" customWidth="1"/>
    <col min="6" max="6" width="13.109375" bestFit="1" customWidth="1"/>
    <col min="7" max="7" width="27.77734375" bestFit="1" customWidth="1"/>
  </cols>
  <sheetData>
    <row r="1" spans="1:7" x14ac:dyDescent="0.3">
      <c r="A1" s="7" t="s">
        <v>70</v>
      </c>
      <c r="B1" s="7" t="s">
        <v>71</v>
      </c>
      <c r="C1" s="7" t="s">
        <v>72</v>
      </c>
      <c r="D1" s="7" t="s">
        <v>2</v>
      </c>
      <c r="E1" s="7" t="s">
        <v>13</v>
      </c>
      <c r="F1" s="7" t="s">
        <v>14</v>
      </c>
      <c r="G1" s="7" t="s">
        <v>73</v>
      </c>
    </row>
    <row r="2" spans="1:7" x14ac:dyDescent="0.3">
      <c r="A2" t="s">
        <v>74</v>
      </c>
      <c r="B2" t="s">
        <v>75</v>
      </c>
      <c r="C2" t="s">
        <v>15</v>
      </c>
      <c r="D2" t="s">
        <v>16</v>
      </c>
      <c r="E2" t="s">
        <v>22</v>
      </c>
      <c r="F2" t="s">
        <v>22</v>
      </c>
      <c r="G2" t="str">
        <f>VLOOKUP(C2,'Matriz de Pruebas'!A19:L36,12)</f>
        <v>Aprobado</v>
      </c>
    </row>
    <row r="3" spans="1:7" x14ac:dyDescent="0.3">
      <c r="A3" t="s">
        <v>74</v>
      </c>
      <c r="B3" t="s">
        <v>75</v>
      </c>
      <c r="C3" t="s">
        <v>24</v>
      </c>
      <c r="D3" t="s">
        <v>16</v>
      </c>
      <c r="E3" t="s">
        <v>22</v>
      </c>
      <c r="F3" t="s">
        <v>22</v>
      </c>
      <c r="G3" t="str">
        <f>VLOOKUP(C3,'Matriz de Pruebas'!A21:L38,12)</f>
        <v>Aprobado</v>
      </c>
    </row>
    <row r="4" spans="1:7" x14ac:dyDescent="0.3">
      <c r="A4" t="s">
        <v>76</v>
      </c>
      <c r="B4" t="s">
        <v>77</v>
      </c>
      <c r="C4" t="s">
        <v>27</v>
      </c>
      <c r="D4" t="s">
        <v>28</v>
      </c>
      <c r="E4" t="s">
        <v>22</v>
      </c>
      <c r="F4" t="s">
        <v>22</v>
      </c>
      <c r="G4" t="str">
        <f>VLOOKUP(C4,'Matriz de Pruebas'!A21:L39,12)</f>
        <v>Aprobado</v>
      </c>
    </row>
    <row r="5" spans="1:7" x14ac:dyDescent="0.3">
      <c r="A5" t="s">
        <v>76</v>
      </c>
      <c r="B5" t="s">
        <v>77</v>
      </c>
      <c r="C5" t="s">
        <v>31</v>
      </c>
      <c r="D5" t="s">
        <v>28</v>
      </c>
      <c r="E5" t="s">
        <v>22</v>
      </c>
      <c r="F5" t="s">
        <v>22</v>
      </c>
      <c r="G5" t="str">
        <f>VLOOKUP(C5,'Matriz de Pruebas'!A22:L40,12)</f>
        <v>Aprobado</v>
      </c>
    </row>
    <row r="6" spans="1:7" x14ac:dyDescent="0.3">
      <c r="A6" t="s">
        <v>76</v>
      </c>
      <c r="B6" t="s">
        <v>77</v>
      </c>
      <c r="C6" t="s">
        <v>35</v>
      </c>
      <c r="D6" t="s">
        <v>28</v>
      </c>
      <c r="E6" t="s">
        <v>22</v>
      </c>
      <c r="F6" t="s">
        <v>22</v>
      </c>
      <c r="G6" t="str">
        <f>VLOOKUP(C6,'Matriz de Pruebas'!A23:L41,12)</f>
        <v>Aprobado</v>
      </c>
    </row>
    <row r="7" spans="1:7" x14ac:dyDescent="0.3">
      <c r="A7" t="s">
        <v>78</v>
      </c>
      <c r="B7" t="s">
        <v>79</v>
      </c>
      <c r="C7" t="s">
        <v>38</v>
      </c>
      <c r="D7" t="s">
        <v>39</v>
      </c>
      <c r="E7" t="s">
        <v>22</v>
      </c>
      <c r="F7" t="s">
        <v>22</v>
      </c>
      <c r="G7" t="str">
        <f>VLOOKUP(C7,'Matriz de Pruebas'!A24:L42,12)</f>
        <v>Aprobado</v>
      </c>
    </row>
    <row r="8" spans="1:7" x14ac:dyDescent="0.3">
      <c r="A8" t="s">
        <v>78</v>
      </c>
      <c r="B8" t="s">
        <v>79</v>
      </c>
      <c r="C8" t="s">
        <v>41</v>
      </c>
      <c r="D8" t="s">
        <v>39</v>
      </c>
      <c r="E8" t="s">
        <v>22</v>
      </c>
      <c r="F8" t="s">
        <v>22</v>
      </c>
      <c r="G8" t="str">
        <f>VLOOKUP(C8,'Matriz de Pruebas'!A25:L43,12)</f>
        <v>Aprobado</v>
      </c>
    </row>
    <row r="9" spans="1:7" x14ac:dyDescent="0.3">
      <c r="A9" t="s">
        <v>78</v>
      </c>
      <c r="B9" t="s">
        <v>79</v>
      </c>
      <c r="C9" t="s">
        <v>44</v>
      </c>
      <c r="D9" t="s">
        <v>39</v>
      </c>
      <c r="E9" t="s">
        <v>22</v>
      </c>
      <c r="F9" t="s">
        <v>22</v>
      </c>
      <c r="G9" t="str">
        <f>VLOOKUP(C9,'Matriz de Pruebas'!A26:L44,12)</f>
        <v>Aprobado</v>
      </c>
    </row>
    <row r="10" spans="1:7" x14ac:dyDescent="0.3">
      <c r="A10" t="s">
        <v>80</v>
      </c>
      <c r="B10" t="s">
        <v>81</v>
      </c>
      <c r="C10" t="s">
        <v>45</v>
      </c>
      <c r="D10" t="s">
        <v>46</v>
      </c>
      <c r="E10" t="s">
        <v>22</v>
      </c>
      <c r="F10" t="s">
        <v>22</v>
      </c>
      <c r="G10" t="str">
        <f>VLOOKUP(C10,'Matriz de Pruebas'!A27:L45,12)</f>
        <v>Aprobado</v>
      </c>
    </row>
    <row r="11" spans="1:7" x14ac:dyDescent="0.3">
      <c r="A11" t="s">
        <v>80</v>
      </c>
      <c r="B11" t="s">
        <v>81</v>
      </c>
      <c r="C11" t="s">
        <v>47</v>
      </c>
      <c r="D11" t="s">
        <v>46</v>
      </c>
      <c r="E11" t="s">
        <v>22</v>
      </c>
      <c r="F11" t="s">
        <v>22</v>
      </c>
      <c r="G11" t="str">
        <f>VLOOKUP(C11,'Matriz de Pruebas'!A28:L46,12)</f>
        <v>Aprobado</v>
      </c>
    </row>
    <row r="12" spans="1:7" x14ac:dyDescent="0.3">
      <c r="A12" t="s">
        <v>80</v>
      </c>
      <c r="B12" t="s">
        <v>81</v>
      </c>
      <c r="C12" t="s">
        <v>49</v>
      </c>
      <c r="D12" t="s">
        <v>46</v>
      </c>
      <c r="E12" t="s">
        <v>22</v>
      </c>
      <c r="F12" t="s">
        <v>22</v>
      </c>
      <c r="G12" t="str">
        <f>VLOOKUP(C12,'Matriz de Pruebas'!A29:L47,12)</f>
        <v>Aprobado</v>
      </c>
    </row>
    <row r="13" spans="1:7" x14ac:dyDescent="0.3">
      <c r="A13" t="s">
        <v>82</v>
      </c>
      <c r="B13" t="s">
        <v>83</v>
      </c>
      <c r="C13" t="s">
        <v>50</v>
      </c>
      <c r="D13" t="s">
        <v>51</v>
      </c>
      <c r="E13" t="s">
        <v>22</v>
      </c>
      <c r="F13" t="s">
        <v>22</v>
      </c>
      <c r="G13" t="str">
        <f>VLOOKUP(C13,'Matriz de Pruebas'!A30:L48,12)</f>
        <v>Aprobado</v>
      </c>
    </row>
    <row r="14" spans="1:7" x14ac:dyDescent="0.3">
      <c r="A14" t="s">
        <v>82</v>
      </c>
      <c r="B14" t="s">
        <v>83</v>
      </c>
      <c r="C14" t="s">
        <v>53</v>
      </c>
      <c r="D14" t="s">
        <v>51</v>
      </c>
      <c r="E14" t="s">
        <v>22</v>
      </c>
      <c r="F14" t="s">
        <v>22</v>
      </c>
      <c r="G14" t="str">
        <f>VLOOKUP(C14,'Matriz de Pruebas'!A31:L49,12)</f>
        <v>Aprobado</v>
      </c>
    </row>
    <row r="15" spans="1:7" x14ac:dyDescent="0.3">
      <c r="A15" t="s">
        <v>82</v>
      </c>
      <c r="B15" t="s">
        <v>83</v>
      </c>
      <c r="C15" t="s">
        <v>55</v>
      </c>
      <c r="D15" t="s">
        <v>51</v>
      </c>
      <c r="E15" t="s">
        <v>22</v>
      </c>
      <c r="F15" t="s">
        <v>22</v>
      </c>
      <c r="G15" t="str">
        <f>VLOOKUP(C15,'Matriz de Pruebas'!A32:L50,12)</f>
        <v>Aprobado</v>
      </c>
    </row>
    <row r="16" spans="1:7" x14ac:dyDescent="0.3">
      <c r="A16" t="s">
        <v>84</v>
      </c>
      <c r="B16" t="s">
        <v>85</v>
      </c>
      <c r="C16" t="s">
        <v>57</v>
      </c>
      <c r="D16" t="s">
        <v>58</v>
      </c>
      <c r="E16" t="s">
        <v>22</v>
      </c>
      <c r="F16" t="s">
        <v>22</v>
      </c>
      <c r="G16" t="str">
        <f>VLOOKUP(C16,'Matriz de Pruebas'!A33:L51,12)</f>
        <v>Aprobado</v>
      </c>
    </row>
    <row r="17" spans="1:7" x14ac:dyDescent="0.3">
      <c r="A17" t="s">
        <v>84</v>
      </c>
      <c r="B17" t="s">
        <v>85</v>
      </c>
      <c r="C17" t="s">
        <v>60</v>
      </c>
      <c r="D17" t="s">
        <v>58</v>
      </c>
      <c r="E17" t="s">
        <v>22</v>
      </c>
      <c r="F17" t="s">
        <v>22</v>
      </c>
      <c r="G17" t="str">
        <f>VLOOKUP(C17,'Matriz de Pruebas'!A34:L52,12)</f>
        <v>Aprobado</v>
      </c>
    </row>
    <row r="18" spans="1:7" x14ac:dyDescent="0.3">
      <c r="A18" t="s">
        <v>84</v>
      </c>
      <c r="B18" t="s">
        <v>85</v>
      </c>
      <c r="C18" t="s">
        <v>62</v>
      </c>
      <c r="D18" t="s">
        <v>58</v>
      </c>
      <c r="E18" t="s">
        <v>22</v>
      </c>
      <c r="F18" t="s">
        <v>22</v>
      </c>
      <c r="G18" t="str">
        <f>VLOOKUP(C18,'Matriz de Pruebas'!A35:L53,12)</f>
        <v>Aprobado</v>
      </c>
    </row>
  </sheetData>
  <conditionalFormatting sqref="G2:G48">
    <cfRule type="expression" dxfId="20" priority="1">
      <formula>$G2="Bloqueada"</formula>
    </cfRule>
    <cfRule type="expression" dxfId="19" priority="2">
      <formula>$G2="En revisión"</formula>
    </cfRule>
    <cfRule type="expression" dxfId="18" priority="3">
      <formula>$G2="Ejecutando"</formula>
    </cfRule>
    <cfRule type="expression" dxfId="17" priority="4">
      <formula>$G2="Fallo"</formula>
    </cfRule>
    <cfRule type="expression" dxfId="16" priority="5">
      <formula>$G2="Aprobado"</formula>
    </cfRule>
  </conditionalFormatting>
  <pageMargins left="0.75" right="0.75" top="1" bottom="1" header="0.5" footer="0.5"/>
  <tableParts count="1">
    <tablePart r:id="rId1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DB2B55DD-F890-45AE-80E1-054F0D883720}">
          <x14:formula1>
            <xm:f>Catálogos!$A$2:$A$7</xm:f>
          </x14:formula1>
          <xm:sqref>G2:G18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W40"/>
  <sheetViews>
    <sheetView zoomScale="77" zoomScaleNormal="100" workbookViewId="0">
      <selection activeCell="V18" sqref="V18"/>
    </sheetView>
  </sheetViews>
  <sheetFormatPr baseColWidth="10" defaultColWidth="8.88671875" defaultRowHeight="14.4" x14ac:dyDescent="0.3"/>
  <cols>
    <col min="1" max="1" width="20.6640625" style="12" bestFit="1" customWidth="1"/>
    <col min="3" max="3" width="7.77734375" customWidth="1"/>
  </cols>
  <sheetData>
    <row r="1" spans="1:23" ht="18" x14ac:dyDescent="0.35">
      <c r="A1" s="53"/>
      <c r="B1" s="45"/>
      <c r="C1" s="45"/>
      <c r="D1" s="45"/>
    </row>
    <row r="2" spans="1:23" x14ac:dyDescent="0.3">
      <c r="B2" s="46"/>
      <c r="C2" s="46"/>
      <c r="D2" s="46"/>
      <c r="E2" s="11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</row>
    <row r="3" spans="1:23" x14ac:dyDescent="0.3">
      <c r="A3" s="12" t="s">
        <v>12</v>
      </c>
      <c r="B3" s="46"/>
      <c r="C3" s="46"/>
      <c r="D3" s="46"/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</row>
    <row r="4" spans="1:23" x14ac:dyDescent="0.3">
      <c r="A4" s="12" t="s">
        <v>172</v>
      </c>
      <c r="B4" s="46">
        <f>COUNTIF('Matriz de Pruebas'!L20:L1014, "Aprobado")</f>
        <v>17</v>
      </c>
      <c r="C4" s="46"/>
      <c r="D4" s="46"/>
      <c r="E4" s="11"/>
      <c r="F4" s="11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</row>
    <row r="5" spans="1:23" x14ac:dyDescent="0.3">
      <c r="A5" s="12" t="s">
        <v>171</v>
      </c>
      <c r="B5" s="46">
        <f>COUNTIF('Matriz de Pruebas'!L20:L1014, "Fallo")</f>
        <v>0</v>
      </c>
      <c r="C5" s="46"/>
      <c r="D5" s="46"/>
      <c r="E5" s="11"/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</row>
    <row r="6" spans="1:23" x14ac:dyDescent="0.3">
      <c r="A6" s="12" t="s">
        <v>66</v>
      </c>
      <c r="B6" s="46">
        <f>COUNTIF('Matriz de Pruebas'!L20:L1014, "Ejecutando")</f>
        <v>0</v>
      </c>
      <c r="C6" s="46"/>
      <c r="D6" s="46"/>
      <c r="E6" s="11"/>
      <c r="F6" s="11"/>
      <c r="G6" s="11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</row>
    <row r="7" spans="1:23" x14ac:dyDescent="0.3">
      <c r="A7" s="12" t="s">
        <v>21</v>
      </c>
      <c r="B7" s="46">
        <f>COUNTIF('Matriz de Pruebas'!L20:L1014, "No ejecutada")</f>
        <v>0</v>
      </c>
      <c r="C7" s="46"/>
      <c r="D7" s="46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</row>
    <row r="8" spans="1:23" x14ac:dyDescent="0.3">
      <c r="B8" s="46"/>
      <c r="C8" s="46"/>
      <c r="D8" s="46"/>
      <c r="E8" s="11"/>
      <c r="F8" s="11"/>
      <c r="G8" s="11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</row>
    <row r="9" spans="1:23" x14ac:dyDescent="0.3">
      <c r="B9" s="46"/>
      <c r="C9" s="46"/>
      <c r="D9" s="46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</row>
    <row r="10" spans="1:23" x14ac:dyDescent="0.3">
      <c r="A10" s="12" t="s">
        <v>69</v>
      </c>
      <c r="B10" s="46">
        <f>COUNTIF('Matriz de Pruebas'!L20:L1014, "En revisión")</f>
        <v>0</v>
      </c>
      <c r="C10" s="46"/>
      <c r="D10" s="46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</row>
    <row r="11" spans="1:23" x14ac:dyDescent="0.3">
      <c r="A11" s="12" t="s">
        <v>68</v>
      </c>
      <c r="B11" s="46">
        <f>COUNTIF('Matriz de Pruebas'!L20:L1014,"Bloqueada")</f>
        <v>0</v>
      </c>
      <c r="C11" s="46"/>
      <c r="D11" s="46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</row>
    <row r="12" spans="1:23" x14ac:dyDescent="0.3">
      <c r="B12" s="46"/>
      <c r="C12" s="46"/>
      <c r="D12" s="46"/>
      <c r="E12" s="11"/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</row>
    <row r="13" spans="1:23" x14ac:dyDescent="0.3">
      <c r="B13" s="46"/>
      <c r="C13" s="46"/>
      <c r="D13" s="46"/>
      <c r="E13" s="11"/>
      <c r="F13" s="11"/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</row>
    <row r="14" spans="1:23" x14ac:dyDescent="0.3">
      <c r="B14" s="46"/>
      <c r="C14" s="46"/>
      <c r="D14" s="46"/>
      <c r="E14" s="11"/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</row>
    <row r="15" spans="1:23" x14ac:dyDescent="0.3">
      <c r="B15" s="46"/>
      <c r="C15" s="46"/>
      <c r="D15" s="46"/>
      <c r="E15" s="11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</row>
    <row r="16" spans="1:23" x14ac:dyDescent="0.3">
      <c r="B16" s="46"/>
      <c r="C16" s="46"/>
      <c r="D16" s="46"/>
      <c r="E16" s="11"/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</row>
    <row r="17" spans="1:23" x14ac:dyDescent="0.3">
      <c r="A17" s="12" t="s">
        <v>64</v>
      </c>
      <c r="B17" s="47" t="str">
        <f>SUM(B4:B5) &amp; " / " &amp; B20</f>
        <v>17 / 17</v>
      </c>
      <c r="C17" s="48">
        <f>B4/B18</f>
        <v>1</v>
      </c>
      <c r="D17" s="46"/>
      <c r="E17" s="11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</row>
    <row r="18" spans="1:23" x14ac:dyDescent="0.3">
      <c r="A18" s="12" t="s">
        <v>102</v>
      </c>
      <c r="B18" s="49">
        <f>COUNTA('Matriz de Pruebas'!A20:A1014)</f>
        <v>17</v>
      </c>
      <c r="C18" s="49"/>
      <c r="D18" s="46"/>
      <c r="E18" s="11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</row>
    <row r="19" spans="1:23" x14ac:dyDescent="0.3">
      <c r="A19" s="12" t="s">
        <v>104</v>
      </c>
      <c r="B19" s="49">
        <f>SUM(B4:B5)</f>
        <v>17</v>
      </c>
      <c r="C19" s="49"/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</row>
    <row r="20" spans="1:23" x14ac:dyDescent="0.3">
      <c r="A20" s="12" t="s">
        <v>103</v>
      </c>
      <c r="B20" s="49">
        <f>COUNTA('Matriz de Pruebas'!A20:A1014)-COUNTIF('Matriz de Pruebas'!L20:L36,"Bloqueada")-COUNTIF('Matriz de Pruebas'!L20:L1014,"En revisión")</f>
        <v>17</v>
      </c>
      <c r="C20" s="49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</row>
    <row r="21" spans="1:23" x14ac:dyDescent="0.3">
      <c r="B21" s="46"/>
      <c r="C21" s="46"/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</row>
    <row r="22" spans="1:23" x14ac:dyDescent="0.3">
      <c r="B22" s="46"/>
      <c r="C22" s="46"/>
      <c r="D22" s="11"/>
      <c r="E22" s="11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</row>
    <row r="23" spans="1:23" x14ac:dyDescent="0.3">
      <c r="B23" s="46"/>
      <c r="C23" s="46"/>
      <c r="D23" s="11"/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</row>
    <row r="24" spans="1:23" x14ac:dyDescent="0.3">
      <c r="B24" s="46"/>
      <c r="C24" s="46"/>
      <c r="D24" s="11"/>
      <c r="E24" s="11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</row>
    <row r="25" spans="1:23" x14ac:dyDescent="0.3">
      <c r="B25" s="46"/>
      <c r="C25" s="46"/>
      <c r="D25" s="11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</row>
    <row r="26" spans="1:23" x14ac:dyDescent="0.3">
      <c r="B26" s="46"/>
      <c r="C26" s="46"/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</row>
    <row r="27" spans="1:23" x14ac:dyDescent="0.3">
      <c r="B27" s="11"/>
      <c r="C27" s="11"/>
      <c r="D27" s="11"/>
      <c r="E27" s="11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</row>
    <row r="28" spans="1:23" x14ac:dyDescent="0.3">
      <c r="B28" s="11"/>
      <c r="C28" s="11"/>
      <c r="D28" s="11"/>
      <c r="E28" s="11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</row>
    <row r="29" spans="1:23" x14ac:dyDescent="0.3">
      <c r="B29" s="11"/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</row>
    <row r="30" spans="1:23" x14ac:dyDescent="0.3">
      <c r="B30" s="11"/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</row>
    <row r="31" spans="1:23" x14ac:dyDescent="0.3">
      <c r="B31" s="11"/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</row>
    <row r="32" spans="1:23" x14ac:dyDescent="0.3">
      <c r="B32" s="11"/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</row>
    <row r="33" spans="2:23" x14ac:dyDescent="0.3">
      <c r="B33" s="11"/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</row>
    <row r="34" spans="2:23" x14ac:dyDescent="0.3">
      <c r="B34" s="11"/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</row>
    <row r="35" spans="2:23" x14ac:dyDescent="0.3">
      <c r="B35" s="11"/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</row>
    <row r="36" spans="2:23" x14ac:dyDescent="0.3">
      <c r="B36" s="11"/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</row>
    <row r="37" spans="2:23" x14ac:dyDescent="0.3">
      <c r="B37" s="11"/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P37" s="11"/>
      <c r="Q37" s="11"/>
      <c r="R37" s="11"/>
      <c r="S37" s="11"/>
      <c r="T37" s="11"/>
      <c r="U37" s="11"/>
      <c r="V37" s="11"/>
      <c r="W37" s="11"/>
    </row>
    <row r="38" spans="2:23" x14ac:dyDescent="0.3">
      <c r="B38" s="11"/>
      <c r="C38" s="11"/>
      <c r="D38" s="11"/>
      <c r="E38" s="11"/>
      <c r="F38" s="11"/>
      <c r="G38" s="11"/>
      <c r="H38" s="11"/>
      <c r="I38" s="11"/>
      <c r="J38" s="11"/>
      <c r="L38" t="s">
        <v>175</v>
      </c>
      <c r="N38" s="60">
        <f>(N39-N40)/N39</f>
        <v>1</v>
      </c>
      <c r="P38" s="11"/>
      <c r="Q38" s="11"/>
      <c r="R38" s="11"/>
      <c r="S38" s="11"/>
      <c r="T38" s="11"/>
      <c r="U38" s="11"/>
      <c r="V38" s="11"/>
      <c r="W38" s="11"/>
    </row>
    <row r="39" spans="2:23" x14ac:dyDescent="0.3">
      <c r="B39" s="11"/>
      <c r="C39" s="11"/>
      <c r="D39" s="11"/>
      <c r="E39" s="11"/>
      <c r="F39" s="11"/>
      <c r="G39" s="11"/>
      <c r="H39" s="11"/>
      <c r="I39" s="11"/>
      <c r="J39" s="11"/>
      <c r="K39" s="11"/>
      <c r="L39" s="11" t="s">
        <v>173</v>
      </c>
      <c r="N39" s="11">
        <v>36</v>
      </c>
      <c r="O39" s="11"/>
      <c r="P39" s="11"/>
      <c r="Q39" s="11"/>
      <c r="R39" s="11"/>
      <c r="S39" s="11"/>
      <c r="T39" s="11"/>
      <c r="U39" s="11"/>
      <c r="V39" s="11"/>
      <c r="W39" s="11"/>
    </row>
    <row r="40" spans="2:23" x14ac:dyDescent="0.3">
      <c r="L40" s="11" t="s">
        <v>174</v>
      </c>
      <c r="N40" s="11">
        <v>0</v>
      </c>
    </row>
  </sheetData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031A09-2928-4765-8CD7-1118AF1E8F31}">
  <dimension ref="A1:B19"/>
  <sheetViews>
    <sheetView workbookViewId="0">
      <selection activeCell="A16" sqref="A16:B20"/>
    </sheetView>
  </sheetViews>
  <sheetFormatPr baseColWidth="10" defaultRowHeight="14.4" x14ac:dyDescent="0.3"/>
  <cols>
    <col min="1" max="1" width="22.6640625" bestFit="1" customWidth="1"/>
    <col min="2" max="2" width="41.88671875" bestFit="1" customWidth="1"/>
  </cols>
  <sheetData>
    <row r="1" spans="1:2" ht="18" x14ac:dyDescent="0.3">
      <c r="A1" s="66" t="s">
        <v>4</v>
      </c>
      <c r="B1" s="66"/>
    </row>
    <row r="3" spans="1:2" x14ac:dyDescent="0.3">
      <c r="A3" s="31" t="s">
        <v>105</v>
      </c>
      <c r="B3" s="31" t="s">
        <v>106</v>
      </c>
    </row>
    <row r="4" spans="1:2" x14ac:dyDescent="0.3">
      <c r="A4" s="32" t="s">
        <v>18</v>
      </c>
      <c r="B4" s="10" t="s">
        <v>107</v>
      </c>
    </row>
    <row r="5" spans="1:2" x14ac:dyDescent="0.3">
      <c r="A5" s="32" t="s">
        <v>23</v>
      </c>
      <c r="B5" s="10" t="s">
        <v>108</v>
      </c>
    </row>
    <row r="6" spans="1:2" x14ac:dyDescent="0.3">
      <c r="A6" s="32" t="s">
        <v>109</v>
      </c>
      <c r="B6" s="10" t="s">
        <v>110</v>
      </c>
    </row>
    <row r="7" spans="1:2" x14ac:dyDescent="0.3">
      <c r="A7" s="32" t="s">
        <v>33</v>
      </c>
      <c r="B7" s="10" t="s">
        <v>111</v>
      </c>
    </row>
    <row r="8" spans="1:2" x14ac:dyDescent="0.3">
      <c r="A8" s="32" t="s">
        <v>112</v>
      </c>
      <c r="B8" s="10" t="s">
        <v>113</v>
      </c>
    </row>
    <row r="9" spans="1:2" x14ac:dyDescent="0.3">
      <c r="A9" s="32" t="s">
        <v>114</v>
      </c>
      <c r="B9" s="10" t="s">
        <v>115</v>
      </c>
    </row>
    <row r="10" spans="1:2" x14ac:dyDescent="0.3">
      <c r="A10" s="32" t="s">
        <v>116</v>
      </c>
      <c r="B10" s="10" t="s">
        <v>117</v>
      </c>
    </row>
    <row r="11" spans="1:2" x14ac:dyDescent="0.3">
      <c r="A11" s="32" t="s">
        <v>118</v>
      </c>
      <c r="B11" s="10" t="s">
        <v>119</v>
      </c>
    </row>
    <row r="13" spans="1:2" ht="18" x14ac:dyDescent="0.3">
      <c r="A13" s="66" t="s">
        <v>3</v>
      </c>
      <c r="B13" s="66"/>
    </row>
    <row r="15" spans="1:2" x14ac:dyDescent="0.3">
      <c r="A15" s="28" t="s">
        <v>120</v>
      </c>
      <c r="B15" s="28" t="s">
        <v>106</v>
      </c>
    </row>
    <row r="16" spans="1:2" x14ac:dyDescent="0.3">
      <c r="A16" s="30" t="s">
        <v>29</v>
      </c>
      <c r="B16" s="29" t="s">
        <v>121</v>
      </c>
    </row>
    <row r="17" spans="1:2" x14ac:dyDescent="0.3">
      <c r="A17" s="30" t="s">
        <v>32</v>
      </c>
      <c r="B17" s="29" t="s">
        <v>122</v>
      </c>
    </row>
    <row r="18" spans="1:2" x14ac:dyDescent="0.3">
      <c r="A18" s="30" t="s">
        <v>17</v>
      </c>
      <c r="B18" s="29" t="s">
        <v>123</v>
      </c>
    </row>
    <row r="19" spans="1:2" x14ac:dyDescent="0.3">
      <c r="A19" s="30" t="s">
        <v>25</v>
      </c>
      <c r="B19" s="29" t="s">
        <v>124</v>
      </c>
    </row>
  </sheetData>
  <mergeCells count="2">
    <mergeCell ref="A1:B1"/>
    <mergeCell ref="A13:B13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7"/>
  <sheetViews>
    <sheetView workbookViewId="0">
      <selection activeCell="H1" sqref="H1:H6"/>
    </sheetView>
  </sheetViews>
  <sheetFormatPr baseColWidth="10" defaultColWidth="8.88671875" defaultRowHeight="14.4" x14ac:dyDescent="0.3"/>
  <cols>
    <col min="1" max="1" width="11.88671875" bestFit="1" customWidth="1"/>
  </cols>
  <sheetData>
    <row r="1" spans="1:8" x14ac:dyDescent="0.3">
      <c r="A1" t="s">
        <v>12</v>
      </c>
      <c r="B1" t="s">
        <v>13</v>
      </c>
      <c r="C1" t="s">
        <v>14</v>
      </c>
      <c r="H1" s="61" t="s">
        <v>74</v>
      </c>
    </row>
    <row r="2" spans="1:8" x14ac:dyDescent="0.3">
      <c r="A2" t="s">
        <v>21</v>
      </c>
      <c r="B2" t="s">
        <v>65</v>
      </c>
      <c r="C2" t="s">
        <v>65</v>
      </c>
      <c r="H2" s="61" t="s">
        <v>76</v>
      </c>
    </row>
    <row r="3" spans="1:8" x14ac:dyDescent="0.3">
      <c r="A3" t="s">
        <v>66</v>
      </c>
      <c r="B3" t="s">
        <v>22</v>
      </c>
      <c r="C3" t="s">
        <v>22</v>
      </c>
      <c r="H3" s="61" t="s">
        <v>78</v>
      </c>
    </row>
    <row r="4" spans="1:8" x14ac:dyDescent="0.3">
      <c r="A4" t="s">
        <v>172</v>
      </c>
      <c r="B4" t="s">
        <v>67</v>
      </c>
      <c r="C4" t="s">
        <v>67</v>
      </c>
      <c r="H4" s="61" t="s">
        <v>80</v>
      </c>
    </row>
    <row r="5" spans="1:8" x14ac:dyDescent="0.3">
      <c r="A5" t="s">
        <v>171</v>
      </c>
      <c r="H5" s="61" t="s">
        <v>82</v>
      </c>
    </row>
    <row r="6" spans="1:8" x14ac:dyDescent="0.3">
      <c r="A6" t="s">
        <v>68</v>
      </c>
      <c r="H6" s="61" t="s">
        <v>84</v>
      </c>
    </row>
    <row r="7" spans="1:8" x14ac:dyDescent="0.3">
      <c r="A7" t="s">
        <v>69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Matriz de Pruebas</vt:lpstr>
      <vt:lpstr>Hoja1</vt:lpstr>
      <vt:lpstr>Trazabilidad</vt:lpstr>
      <vt:lpstr>Dashboard</vt:lpstr>
      <vt:lpstr>Definiciónes</vt:lpstr>
      <vt:lpstr>Catálogos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ANDRES RAMIREZ</cp:lastModifiedBy>
  <dcterms:created xsi:type="dcterms:W3CDTF">2025-11-14T17:15:53Z</dcterms:created>
  <dcterms:modified xsi:type="dcterms:W3CDTF">2025-12-30T07:44:29Z</dcterms:modified>
</cp:coreProperties>
</file>